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dirfo.sharepoint.com/sites/Grnneanskaffelser/Shared Documents/Transport/Transportstatistikk - klimaregnskap - verktøy/Effektkalkulatorer personbil - varebil/"/>
    </mc:Choice>
  </mc:AlternateContent>
  <xr:revisionPtr revIDLastSave="265" documentId="8_{9B19E53F-C9B5-4E45-A7E8-C6F850AF00A8}" xr6:coauthVersionLast="47" xr6:coauthVersionMax="47" xr10:uidLastSave="{AC1237DF-88F6-46B6-91AD-57F541F84E2C}"/>
  <bookViews>
    <workbookView xWindow="-96" yWindow="-96" windowWidth="23232" windowHeight="13872" xr2:uid="{D5FE7D13-E805-4B39-B4B8-EE3C13D96DAA}"/>
  </bookViews>
  <sheets>
    <sheet name="Innledning" sheetId="14" r:id="rId1"/>
    <sheet name="Bakgrunnsinfo - faktorsett" sheetId="10" r:id="rId2"/>
    <sheet name="Verktøy 2.0" sheetId="13" r:id="rId3"/>
    <sheet name="Tall fra kalkyle" sheetId="15" state="hidden" r:id="rId4"/>
    <sheet name="Gammel løsning" sheetId="3" state="hidden" r:id="rId5"/>
  </sheets>
  <definedNames>
    <definedName name="_xlnm.Print_Area" localSheetId="1">'Bakgrunnsinfo - faktorsett'!$A$1:$H$75</definedName>
    <definedName name="_xlnm.Print_Area" localSheetId="0">Innledning!$A$1:$K$21</definedName>
    <definedName name="_xlnm.Print_Area" localSheetId="2">'Verktøy 2.0'!$A$1:$AA$75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3" i="13" l="1"/>
  <c r="Y21" i="13"/>
  <c r="H45" i="13"/>
  <c r="Y15" i="13"/>
  <c r="L17" i="13"/>
  <c r="L15" i="13"/>
  <c r="Y29" i="13" s="1" a="1"/>
  <c r="Y29" i="13" s="1"/>
  <c r="L32" i="13"/>
  <c r="L30" i="13"/>
  <c r="L28" i="13"/>
  <c r="L26" i="13"/>
  <c r="L13" i="13"/>
  <c r="K45" i="13" s="1"/>
  <c r="L19" i="13" l="1" a="1"/>
  <c r="L19" i="13" s="1"/>
  <c r="L21" i="13" a="1"/>
  <c r="L21" i="13" s="1"/>
  <c r="L36" i="13" a="1"/>
  <c r="L36" i="13" s="1"/>
  <c r="L38" i="13" a="1"/>
  <c r="L38" i="13" s="1"/>
  <c r="L40" i="13" a="1"/>
  <c r="L40" i="13" s="1"/>
  <c r="L34" i="13" a="1"/>
  <c r="L34" i="13" s="1"/>
  <c r="Y23" i="13" a="1"/>
  <c r="Y23" i="13" s="1"/>
  <c r="Y25" i="13" a="1"/>
  <c r="Y25" i="13" s="1"/>
  <c r="Y27" i="13" a="1"/>
  <c r="Y27" i="13" s="1"/>
  <c r="K66" i="13"/>
  <c r="T66" i="13" l="1"/>
  <c r="Q67" i="13"/>
  <c r="Q66" i="13"/>
  <c r="T67" i="13"/>
  <c r="M67" i="13"/>
  <c r="M66" i="13"/>
  <c r="V66" i="13" l="1"/>
  <c r="X66" i="13" s="1"/>
  <c r="V67" i="13"/>
  <c r="I66" i="13"/>
  <c r="X67"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<sst xmlns="http://schemas.openxmlformats.org/spreadsheetml/2006/main" count="191" uniqueCount="155">
  <si>
    <t xml:space="preserve">versjon 2.0 (sep. 2023) </t>
  </si>
  <si>
    <r>
      <t xml:space="preserve">Effektkalkulatoren viser effekten på </t>
    </r>
    <r>
      <rPr>
        <b/>
        <sz val="12"/>
        <color theme="1"/>
        <rFont val="Calibri"/>
        <family val="2"/>
        <scheme val="minor"/>
      </rPr>
      <t>CO2 utslipp</t>
    </r>
    <r>
      <rPr>
        <sz val="12"/>
        <color theme="1"/>
        <rFont val="Calibri"/>
        <family val="2"/>
        <scheme val="minor"/>
      </rPr>
      <t xml:space="preserve"> og </t>
    </r>
    <r>
      <rPr>
        <b/>
        <sz val="12"/>
        <color theme="1"/>
        <rFont val="Calibri"/>
        <family val="2"/>
        <scheme val="minor"/>
      </rPr>
      <t>kostnader</t>
    </r>
    <r>
      <rPr>
        <sz val="12"/>
        <color theme="1"/>
        <rFont val="Calibri"/>
        <family val="2"/>
        <scheme val="minor"/>
      </rPr>
      <t xml:space="preserve"> knyttet til driftsfasen av kjøretøyet og investeringskostnadene. Du kan sammenligne hva din nåværende bilpark slipper ut av CO2 og koster deg versus hva en ny løsning med nullutslippskjøretøy vil koste og hva den vil slippe ut av CO2. Utslipp fra produksjon eller avhending av kjøretøyet (livsløpsperspektivet) er ikke dekket. </t>
    </r>
  </si>
  <si>
    <r>
      <t xml:space="preserve">Hvis du lurer på hvor mange kjøretøy du har, har DFØ utviklet er verktøy (bilparkdata), hvor du får en oversikt over hvilke kjøretøy som er registrert på din virksomhet. Du finner verktøyet på transportsidene til </t>
    </r>
    <r>
      <rPr>
        <b/>
        <sz val="12"/>
        <color theme="1"/>
        <rFont val="Calibri"/>
        <family val="2"/>
        <scheme val="minor"/>
      </rPr>
      <t>anskaffelser.no</t>
    </r>
    <r>
      <rPr>
        <sz val="12"/>
        <color theme="1"/>
        <rFont val="Calibri"/>
        <family val="2"/>
        <scheme val="minor"/>
      </rPr>
      <t xml:space="preserve"> eller på linken under :</t>
    </r>
  </si>
  <si>
    <t xml:space="preserve">I bilparkdata finner du også funksjonalitet som trendutvikling, klimautslipp og planlegging av fremtidige kjøp. Ved å kombinere denne effektkalkulatoren og bilparkdata, vil du kunne få et kraftfullt beslutningsgrunnlag til å gjøre gode anskaffelser av kjøretøy.  </t>
  </si>
  <si>
    <t>Referansekjøretøyet kan representere det kjøretøyet du eier i dag eller representere en typisk nybil. I tillegg kan du for alle kjøretøy legge på kostnader til parkering og bompenger ut fra lokale forutsetninger og kunnskap. Verdiene i feltene til kalkulatoren er typiske standardverdier, men du kan endre alle hvis du ønsker. Du finner også linker til eks. snitt strømpriser de siste årene , forskriften om energi- og miljøkrav ved offentlige anskaffelser av kjøretøy til veitransport ... m.m</t>
  </si>
  <si>
    <t>Arkfaner;</t>
  </si>
  <si>
    <t xml:space="preserve">Innledning; </t>
  </si>
  <si>
    <t>Bakgrunnsinfo</t>
  </si>
  <si>
    <t xml:space="preserve">Her finner du hvilke faktorer vi har brukt for å gjøre beregningene, kildehenvisningen til faktorene og formler. </t>
  </si>
  <si>
    <t xml:space="preserve">Verktøy; </t>
  </si>
  <si>
    <t>Her finner du verktøyet med kalkulasjonene, tabeller, kostnader og relevante lenker. Du kan skrive ut siden og legge den ved et beslutingsgrunnlag, gjøre egne simuleringer m.m.</t>
  </si>
  <si>
    <t>Endringslogg</t>
  </si>
  <si>
    <t>v.1.1</t>
  </si>
  <si>
    <t>Jan. 2023:</t>
  </si>
  <si>
    <t>Oppdatering av standardvediene og lenkene i verktøyet.</t>
  </si>
  <si>
    <t>v.2.0</t>
  </si>
  <si>
    <t>Sep. 2023:</t>
  </si>
  <si>
    <t>Tatt med flere kostandselementer eks. innkjøp, forsikring, service, dekk m.m. (kilde OFV)</t>
  </si>
  <si>
    <t xml:space="preserve">versjon 2.0   (sep. 2023) </t>
  </si>
  <si>
    <t>Type</t>
  </si>
  <si>
    <t>Standardverdi</t>
  </si>
  <si>
    <t>Kommentar</t>
  </si>
  <si>
    <t>Kilde</t>
  </si>
  <si>
    <t>Antall kjøretøy</t>
  </si>
  <si>
    <t>Antall år</t>
  </si>
  <si>
    <t>Kjørelengde</t>
  </si>
  <si>
    <t>Gjennomsnittlig kjørelengde for personbiler i 2021. Den har gått opp siden 2020.</t>
  </si>
  <si>
    <t xml:space="preserve">https://www.ssb.no/statbank/table/12575/tableViewLayout1/ </t>
  </si>
  <si>
    <t>Utslipp for referansekjøretøy med diesel</t>
  </si>
  <si>
    <t>Gjennomsnittlig utslipp fra nye dieselbiler i 2020  xxx CO2 utslipp g/km, kilde OFV</t>
  </si>
  <si>
    <t xml:space="preserve">https://ofv.no/CO2-utslippet/co2-utslippet-januar-til-oktober-2020 </t>
  </si>
  <si>
    <t>Utslipp for referansekjøretøy med bensin</t>
  </si>
  <si>
    <t>Gjennomsnittlig utslipp fra nye bensinbiler i 2020 xxx CO2 utslipp g/km, kilde OFV</t>
  </si>
  <si>
    <t>https://ofv.no/CO2-utslippet/co2-utslippet-januar-til-oktober-2021</t>
  </si>
  <si>
    <t>Utslipp for kjøretøy i henhold med forskriften</t>
  </si>
  <si>
    <t>Forskrift om energi- og miljøkrav ved offentlig anskaffelse av kjøretøy til veitransport</t>
  </si>
  <si>
    <t>https://lovdata.no/dokument/SF/forskrift/2022-12-20-2384</t>
  </si>
  <si>
    <t>Bruker setter inn tall selv</t>
  </si>
  <si>
    <t>Gjennomsnittlig kjørelengde for personbiler i 2020. Den har gått opp siden 2020.</t>
  </si>
  <si>
    <t>Drivstoffpris</t>
  </si>
  <si>
    <t>Gjennomsnittlig drivstoffpris (snitt diesel og bensin) for 2021.</t>
  </si>
  <si>
    <t xml:space="preserve">https://www.ssb.no/statbank/table/09654/tableViewLayout1/ </t>
  </si>
  <si>
    <t>Strømpris</t>
  </si>
  <si>
    <t>Gjennomsnittlig kraftpris og nettleie inkluderet avgifter for husholdninger for 2021</t>
  </si>
  <si>
    <t>https://www.ssb.no/statbank/table/09387</t>
  </si>
  <si>
    <t>Strømforbruk elbil</t>
  </si>
  <si>
    <t>Grovt gjennomsnitt av tilgjengelige modeller 
(kwH/10 km)</t>
  </si>
  <si>
    <t>Div. søk på modeller og erfaringstall fra bl.a. Viken, m.fl.</t>
  </si>
  <si>
    <t>Konvergeringsfaktor for diesel</t>
  </si>
  <si>
    <t>enhet kg. CO2/liter</t>
  </si>
  <si>
    <t>Tabeller for omregning fra energivare til kWh - Miljødirektoratet (miljodirektoratet.no)</t>
  </si>
  <si>
    <t>Konvergeringsfaktor for bensin</t>
  </si>
  <si>
    <t>Parkeringskostnader for elbiler vs. fossile biler</t>
  </si>
  <si>
    <t>50 % av kostnadene for fossile biler</t>
  </si>
  <si>
    <t>Div. litteratur søk.
Det er store forskjeller mellom kommunene hva elbiler betaler for parkering. Noen har at de skal betale under 50% av det fossile biler gjør, mens andre har ingen differanser mellom elbiler og fossilbiler.</t>
  </si>
  <si>
    <t>https://elbil.no/elbil-fordeler/parkering/</t>
  </si>
  <si>
    <r>
      <t xml:space="preserve">Trafikkforsikringsavgift </t>
    </r>
    <r>
      <rPr>
        <i/>
        <sz val="11"/>
        <color theme="1"/>
        <rFont val="Source Sans Pro"/>
        <family val="2"/>
      </rPr>
      <t xml:space="preserve"> (tidliger årsavgift)</t>
    </r>
  </si>
  <si>
    <t>Avgiften er per døgn. Dette tallet gjelder for alle bensin og elektriske biler under 7500 kg, og alle diesel biler under 7500 kg med fabrikmontert partikkelfilter. I kalkulatoren tar vi utgangspunkt i at man har bilen for hele år. Avgiften er gjeldende fra 1. mars 2023.</t>
  </si>
  <si>
    <t>https://www.skatteetaten.no/bedrift-og-organisasjon/avgifter/saravgifter/om/trafikkforsikringer/</t>
  </si>
  <si>
    <t>Bompenger for elbiler vs. fossile biler</t>
  </si>
  <si>
    <t>70 % av bompenger for fossile biler</t>
  </si>
  <si>
    <t>Div. litteratur søk.
Fra 1.1.2023 ble det endret slik at maksimalgrensen av hva elbiler betaler i bompenger går opp fra 50% til 70% av det bensilbiler betaler.</t>
  </si>
  <si>
    <t>https://elbil.no/elbil-fordeler/bompenger/</t>
  </si>
  <si>
    <t>Avskrivinger</t>
  </si>
  <si>
    <t>Mellom 34 000 kr og 64 200 kr</t>
  </si>
  <si>
    <t>Årlig avskrivning for en bil som ble kjøpt ny for 480 000 kr. Avskrivingen avhenger av hvilken type drivstoff bilen bruker og hvor langt den skal kjøre hvert år.</t>
  </si>
  <si>
    <t>OFV Kostnader ved bilhold 2023</t>
  </si>
  <si>
    <t>Rentekostnader på bundet kapital</t>
  </si>
  <si>
    <t>Mellom 19 800 kr og 26 600 kr</t>
  </si>
  <si>
    <t>Årlige rentekostnader er beregnet basert på prisen på en ny bil, restverdien til den bilen og en rentefot på 7,5% p.a. Renten er en snittvurdering ut fra ulike investerings- og lånevilkår.</t>
  </si>
  <si>
    <t>Forsikring, ansvar og kasko</t>
  </si>
  <si>
    <t>Mellom 2 300 kr og 3 500 kr</t>
  </si>
  <si>
    <t>Årlige forsikringskostnader er basert på Oslo-området og er et gjennomsnitt fra forskjellige forsikringsselskap. Tallene er basert på en ny bil, minste egenandel, forsikringstaker er 40 år og minst 75% bonus på både ansvar og kasko. Verdien er avhengig av antall km kjørt i året.</t>
  </si>
  <si>
    <t>Service og reperasjon</t>
  </si>
  <si>
    <t>Mellom 3 900 kr og 15 500 kr</t>
  </si>
  <si>
    <t>Vedlikehold</t>
  </si>
  <si>
    <t>Mellom 5 200 kr og 7 700 kr</t>
  </si>
  <si>
    <t xml:space="preserve">Vedlikehold er målt i per år og varierer med årlig kjørelengde. Tallet omfatter blant annet vask, rustbeskyttelse og rekvisita. </t>
  </si>
  <si>
    <t>Dekk</t>
  </si>
  <si>
    <t>Mellom 2 600 kr og 8 800 kr</t>
  </si>
  <si>
    <t>Kostnaden til dekk er målt i per år og er varierer med årlig kjørelengde og hvilket drivstoff bilen bruker. Det er antatt at dekkene har en levetid på 40 000 km.</t>
  </si>
  <si>
    <t>Alle felter med denne fargen kan man gjøre endringer i</t>
  </si>
  <si>
    <t>Alle felter med denne fargen er låste, og kan ikke endres</t>
  </si>
  <si>
    <t>1. Fyll inn generelle data</t>
  </si>
  <si>
    <t>2. Fyll inn data om referansekjøretøy (fossilt)</t>
  </si>
  <si>
    <t>Hvor mange biler skal du kjøpe?</t>
  </si>
  <si>
    <t>Type drivstoff</t>
  </si>
  <si>
    <t>Diesel</t>
  </si>
  <si>
    <t>Hvor mange år skal du bruke bilene?</t>
  </si>
  <si>
    <t>Hva er drivstoffprisen? (kr/liter)</t>
  </si>
  <si>
    <t>Hvor langt skal bilene kjøre? (km/år/kjøretøy)</t>
  </si>
  <si>
    <t>Utslipp for referansekjøretøy (g CO2/km)</t>
  </si>
  <si>
    <t>Trafikkårsavgift (kr/år/kjøretøy) ¹</t>
  </si>
  <si>
    <t>Dagens parkeringskostnader (kr/år/kjøretøy)</t>
  </si>
  <si>
    <t>Forsikring, ansvar og kasko (kr/år) ⁵</t>
  </si>
  <si>
    <t>Dagens bompenger (kr/år/kjøretøy)</t>
  </si>
  <si>
    <t>Vedlikehold (kr/år) ⁵</t>
  </si>
  <si>
    <t>Utslipp for bil med valgt drivstoff (g CO2/l)</t>
  </si>
  <si>
    <t>Årlig avskriving for en ny bil verd 480 000 kr (kr/år)⁵</t>
  </si>
  <si>
    <t>3. Fyll inn data om kjøretøy etter forskriften (nullutslipp)³</t>
  </si>
  <si>
    <t>Renter av bundet kapital (kr/år)⁵</t>
  </si>
  <si>
    <t>Elbilforbruk (kWh/10km)</t>
  </si>
  <si>
    <t>Service (kr/år)⁵</t>
  </si>
  <si>
    <t>Hva er strømprisen? (kr/kWh) ²</t>
  </si>
  <si>
    <t>Dekk (kr/år)⁵</t>
  </si>
  <si>
    <t>Parkeringskostnader for elbil (kr/år/kjøretøy)</t>
  </si>
  <si>
    <t>Bompenger (kr/år/kjøretøy)</t>
  </si>
  <si>
    <t>4. Resultater</t>
  </si>
  <si>
    <t>Resultatene gjelder for</t>
  </si>
  <si>
    <t>kjøretøy over</t>
  </si>
  <si>
    <t>år</t>
  </si>
  <si>
    <t>Tabell: CO2-utslipp og kostnader</t>
  </si>
  <si>
    <t>Nivå</t>
  </si>
  <si>
    <t>g CO2/km</t>
  </si>
  <si>
    <t>CO2-utslipp (drift, tonn)</t>
  </si>
  <si>
    <t>CO2-reduksjon</t>
  </si>
  <si>
    <t>Driftskostnader</t>
  </si>
  <si>
    <t>Investering</t>
  </si>
  <si>
    <t>Totale kostnader</t>
  </si>
  <si>
    <t>Kostnadsbesparelser (totale kostnader)</t>
  </si>
  <si>
    <t>Kjøretøy etter forskriften</t>
  </si>
  <si>
    <t>¹</t>
  </si>
  <si>
    <t>Trafikkforsikringsavgift</t>
  </si>
  <si>
    <t>²</t>
  </si>
  <si>
    <t>³</t>
  </si>
  <si>
    <t>Forskrift om utslippskrav til kjøretøy ved offentlig anskaffelse til veitransport</t>
  </si>
  <si>
    <t>⁴</t>
  </si>
  <si>
    <t>Veiledning om unntak for kjøretøyforskriften</t>
  </si>
  <si>
    <t>⁵</t>
  </si>
  <si>
    <t>OFVs Kostnader ved bilhold</t>
  </si>
  <si>
    <t>10 000 km</t>
  </si>
  <si>
    <t>15 000 km</t>
  </si>
  <si>
    <t>20 000 km</t>
  </si>
  <si>
    <t>30 000 km</t>
  </si>
  <si>
    <t>Avskriving</t>
  </si>
  <si>
    <t>Elektrisk</t>
  </si>
  <si>
    <t>Bensin</t>
  </si>
  <si>
    <t>Renter</t>
  </si>
  <si>
    <t>Forsikring, ansvar</t>
  </si>
  <si>
    <t>Alle biler</t>
  </si>
  <si>
    <t>Forsikring, kasko</t>
  </si>
  <si>
    <t>Service</t>
  </si>
  <si>
    <t>v.1.0</t>
  </si>
  <si>
    <t>Effektkalkulatoren lanseres etter endring av kjøretøyforskriften 1 jan. 2022</t>
  </si>
  <si>
    <t>v.2.1</t>
  </si>
  <si>
    <t>?</t>
  </si>
  <si>
    <t>Kom gjerne med forslag til forbedringer !</t>
  </si>
  <si>
    <t>Feb. 2022:</t>
  </si>
  <si>
    <t>Årlige kostnader som omfatter kilometerservice og mindre reprasjoner. Kostnadene avhenger av type trivstoff og årlig kjørelengde. Generelt lavere service og vedlikeholdkostnader ved en elbil enn en fossilbil</t>
  </si>
  <si>
    <t>Referansekjøretøy (fossilt)</t>
  </si>
  <si>
    <t>anskaffelser.no-transport-bilparkdata</t>
  </si>
  <si>
    <t>Her finner du bakgrunn, versjonsendringer og generell info om verktøyet.</t>
  </si>
  <si>
    <t>Hensikten med å stille miljøkrav er å redusere klima- og miljøbelastningen til anskaffelsen. Kalkulatoren hjelper deg med å tydeliggjøre hva slags effekt det vil ha å bytte fra et fossilt til et el.kjøretøy, slik at du har et godt grunnlag for å gjøre gode valg ved med hensyn til både klima og økonomi.</t>
  </si>
  <si>
    <t>Link til historiske strømpriser (SSB)</t>
  </si>
  <si>
    <r>
      <t xml:space="preserve">Hvis du finner feil/mangler eller ønsker å gi en </t>
    </r>
    <r>
      <rPr>
        <b/>
        <sz val="12"/>
        <color theme="1"/>
        <rFont val="Calibri"/>
        <family val="2"/>
        <scheme val="minor"/>
      </rPr>
      <t>tilbakemelding</t>
    </r>
    <r>
      <rPr>
        <sz val="12"/>
        <color theme="1"/>
        <rFont val="Calibri"/>
        <family val="2"/>
        <scheme val="minor"/>
      </rPr>
      <t xml:space="preserve"> på verktøyet, kan du kontakte;                
Odd  Olaf Schei, DFØ - oddolaf.schei@dfo.no eller Helga Burheim, DFØ - helganermoen.burheim@dfo.no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</si>
</sst>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64" formatCode="&quot;kr&quot;\ #,##0"/>
    <numFmt numFmtId="165" formatCode="0.0"/>
    <numFmt numFmtId="166" formatCode="_-* #,##0.00_-;\-* #,##0.00_-;_-* &quot;-&quot;_-;_-@_-"/>
    <numFmt numFmtId="167" formatCode="_-* #,##0.0_-;\-* #,##0.0_-;_-* &quot;-&quot;_-;_-@_-"/>
    <numFmt numFmtId="168" formatCode="&quot;kr&quot;\ #,##0.00"/>
  </numFmts>
  <fonts count="22" x14ac:knownFonts="1">
    <font>
      <sz val="11"/>
      <color theme="1"/>
      <name val="Calibri"/>
      <family val="2"/>
      <scheme val="minor"/>
    </font>
    <font>
      <u/>
      <sz val="11"/>
      <color theme="10"/>
      <name val="Calibri"/>
      <family val="2"/>
      <scheme val="minor"/>
    </font>
    <font>
      <sz val="12"/>
      <color theme="1"/>
      <name val="Source Sans Pro"/>
      <family val="2"/>
    </font>
    <font>
      <b/>
      <sz val="12"/>
      <color theme="1"/>
      <name val="Source Sans Pro"/>
      <family val="2"/>
    </font>
    <font>
      <b/>
      <u/>
      <sz val="12"/>
      <color theme="1"/>
      <name val="Source Sans Pro"/>
      <family val="2"/>
    </font>
    <font>
      <sz val="12"/>
      <color rgb="FFFF0000"/>
      <name val="Source Sans Pro"/>
      <family val="2"/>
    </font>
    <font>
      <sz val="8"/>
      <name val="Calibri"/>
      <family val="2"/>
      <scheme val="minor"/>
    </font>
    <font>
      <b/>
      <sz val="12"/>
      <color rgb="FFFF0000"/>
      <name val="Source Sans Pro"/>
      <family val="2"/>
    </font>
    <font>
      <sz val="10"/>
      <color theme="1"/>
      <name val="Source Sans Pro"/>
      <family val="2"/>
    </font>
    <font>
      <u/>
      <sz val="10"/>
      <color theme="10"/>
      <name val="Source Sans Pro"/>
      <family val="2"/>
    </font>
    <font>
      <i/>
      <sz val="11"/>
      <color theme="1"/>
      <name val="Source Sans Pro"/>
      <family val="2"/>
    </font>
    <font>
      <b/>
      <sz val="14"/>
      <color theme="1"/>
      <name val="Calibri"/>
      <family val="2"/>
      <scheme val="minor"/>
    </font>
    <font>
      <sz val="11"/>
      <color theme="1"/>
      <name val="Source Sans Pro"/>
      <family val="2"/>
    </font>
    <font>
      <sz val="12"/>
      <color theme="1"/>
      <name val="Calibri"/>
      <family val="2"/>
      <scheme val="minor"/>
    </font>
    <font>
      <b/>
      <sz val="12"/>
      <color theme="1"/>
      <name val="Calibri"/>
      <family val="2"/>
      <scheme val="minor"/>
    </font>
    <font>
      <sz val="12"/>
      <name val="Source Sans Pro"/>
      <family val="2"/>
    </font>
    <font>
      <u/>
      <sz val="11"/>
      <color theme="10"/>
      <name val="Source Sans Pro"/>
      <family val="2"/>
    </font>
    <font>
      <i/>
      <sz val="11"/>
      <color theme="1"/>
      <name val="Calibri"/>
      <family val="2"/>
      <scheme val="minor"/>
    </font>
    <font>
      <b/>
      <sz val="11"/>
      <color theme="1"/>
      <name val="Source Sans Pro"/>
      <family val="2"/>
    </font>
    <font>
      <i/>
      <sz val="10"/>
      <color theme="1"/>
      <name val="Source Sans Pro"/>
      <family val="2"/>
    </font>
    <font>
      <b/>
      <i/>
      <sz val="10"/>
      <color theme="1"/>
      <name val="Source Sans Pro"/>
      <family val="2"/>
    </font>
    <font>
      <b/>
      <u/>
      <sz val="12"/>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rgb="FF012A4C"/>
        <bgColor indexed="64"/>
      </patternFill>
    </fill>
    <fill>
      <patternFill patternType="solid">
        <fgColor rgb="FFD9F0FB"/>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002060"/>
        <bgColor indexed="64"/>
      </patternFill>
    </fill>
    <fill>
      <patternFill patternType="solid">
        <fgColor theme="5"/>
        <bgColor indexed="64"/>
      </patternFill>
    </fill>
    <fill>
      <patternFill patternType="solid">
        <fgColor theme="4"/>
        <bgColor indexed="64"/>
      </patternFill>
    </fill>
    <fill>
      <patternFill patternType="solid">
        <fgColor theme="9"/>
        <bgColor indexed="64"/>
      </patternFill>
    </fill>
    <fill>
      <patternFill patternType="solid">
        <fgColor rgb="FF757171"/>
        <bgColor indexed="64"/>
      </patternFill>
    </fill>
    <fill>
      <patternFill patternType="solid">
        <fgColor theme="0" tint="-4.9989318521683403E-2"/>
        <bgColor indexed="64"/>
      </patternFill>
    </fill>
    <fill>
      <patternFill patternType="solid">
        <fgColor rgb="FFEDEDED"/>
        <bgColor indexed="64"/>
      </patternFill>
    </fill>
  </fills>
  <borders count="4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212">
    <xf numFmtId="0" fontId="0" fillId="0" borderId="0" xfId="0"/>
    <xf numFmtId="0" fontId="0" fillId="2" borderId="6" xfId="0" applyFill="1" applyBorder="1"/>
    <xf numFmtId="0" fontId="0" fillId="2" borderId="7" xfId="0" applyFill="1" applyBorder="1"/>
    <xf numFmtId="0" fontId="0" fillId="2" borderId="8" xfId="0" applyFill="1" applyBorder="1"/>
    <xf numFmtId="0" fontId="0" fillId="3" borderId="0" xfId="0" applyFill="1"/>
    <xf numFmtId="0" fontId="0" fillId="4" borderId="0" xfId="0" applyFill="1"/>
    <xf numFmtId="0" fontId="0" fillId="4" borderId="0" xfId="0" applyFill="1" applyAlignment="1">
      <alignment wrapText="1"/>
    </xf>
    <xf numFmtId="0" fontId="2" fillId="0" borderId="13" xfId="0" applyFont="1" applyBorder="1" applyAlignment="1">
      <alignment wrapText="1"/>
    </xf>
    <xf numFmtId="0" fontId="2" fillId="0" borderId="11" xfId="0" applyFont="1" applyBorder="1"/>
    <xf numFmtId="0" fontId="2" fillId="0" borderId="12" xfId="0" applyFont="1" applyBorder="1" applyAlignment="1">
      <alignment wrapText="1"/>
    </xf>
    <xf numFmtId="0" fontId="2" fillId="0" borderId="12" xfId="0" applyFont="1" applyBorder="1" applyAlignment="1">
      <alignment vertical="top" wrapText="1"/>
    </xf>
    <xf numFmtId="0" fontId="0" fillId="2" borderId="1" xfId="0" applyFill="1" applyBorder="1"/>
    <xf numFmtId="0" fontId="0" fillId="2" borderId="2" xfId="0" applyFill="1" applyBorder="1" applyAlignment="1">
      <alignment vertical="top"/>
    </xf>
    <xf numFmtId="0" fontId="0" fillId="2" borderId="3" xfId="0" applyFill="1" applyBorder="1" applyAlignment="1">
      <alignment vertical="top"/>
    </xf>
    <xf numFmtId="0" fontId="0" fillId="2" borderId="4" xfId="0" applyFill="1" applyBorder="1"/>
    <xf numFmtId="0" fontId="0" fillId="2" borderId="0" xfId="0" applyFill="1" applyAlignment="1">
      <alignment vertical="top"/>
    </xf>
    <xf numFmtId="0" fontId="0" fillId="2" borderId="5" xfId="0" applyFill="1" applyBorder="1" applyAlignment="1">
      <alignment vertical="top"/>
    </xf>
    <xf numFmtId="0" fontId="0" fillId="2" borderId="4" xfId="0" applyFill="1" applyBorder="1" applyAlignment="1">
      <alignment wrapText="1"/>
    </xf>
    <xf numFmtId="0" fontId="0" fillId="2" borderId="0" xfId="0" applyFill="1"/>
    <xf numFmtId="0" fontId="0" fillId="2" borderId="5" xfId="0" applyFill="1" applyBorder="1"/>
    <xf numFmtId="0" fontId="3" fillId="2" borderId="0" xfId="0" applyFont="1" applyFill="1"/>
    <xf numFmtId="41" fontId="2" fillId="0" borderId="11" xfId="0" applyNumberFormat="1" applyFont="1" applyBorder="1"/>
    <xf numFmtId="0" fontId="2" fillId="0" borderId="12" xfId="0" applyFont="1" applyBorder="1" applyAlignment="1">
      <alignment vertical="center" wrapText="1"/>
    </xf>
    <xf numFmtId="0" fontId="0" fillId="4" borderId="28" xfId="0" applyFill="1" applyBorder="1"/>
    <xf numFmtId="0" fontId="0" fillId="4" borderId="29" xfId="0" applyFill="1" applyBorder="1"/>
    <xf numFmtId="0" fontId="0" fillId="4" borderId="30" xfId="0" applyFill="1" applyBorder="1"/>
    <xf numFmtId="0" fontId="0" fillId="4" borderId="31" xfId="0" applyFill="1" applyBorder="1"/>
    <xf numFmtId="0" fontId="0" fillId="4" borderId="32" xfId="0" applyFill="1" applyBorder="1"/>
    <xf numFmtId="0" fontId="0" fillId="4" borderId="31" xfId="0" applyFill="1" applyBorder="1" applyAlignment="1">
      <alignment wrapText="1"/>
    </xf>
    <xf numFmtId="0" fontId="0" fillId="4" borderId="32" xfId="0" applyFill="1" applyBorder="1" applyAlignment="1">
      <alignment wrapText="1"/>
    </xf>
    <xf numFmtId="0" fontId="11" fillId="8" borderId="14" xfId="0" applyFont="1" applyFill="1" applyBorder="1" applyAlignment="1">
      <alignment vertical="center"/>
    </xf>
    <xf numFmtId="0" fontId="0" fillId="8" borderId="33" xfId="0" applyFill="1" applyBorder="1"/>
    <xf numFmtId="0" fontId="11" fillId="9" borderId="14" xfId="0" applyFont="1" applyFill="1" applyBorder="1" applyAlignment="1">
      <alignment horizontal="left" vertical="center"/>
    </xf>
    <xf numFmtId="0" fontId="0" fillId="9" borderId="33" xfId="0" applyFill="1" applyBorder="1"/>
    <xf numFmtId="0" fontId="11" fillId="10" borderId="14" xfId="0" applyFont="1" applyFill="1" applyBorder="1" applyAlignment="1">
      <alignment vertical="center"/>
    </xf>
    <xf numFmtId="0" fontId="11" fillId="10" borderId="33" xfId="0" applyFont="1" applyFill="1" applyBorder="1"/>
    <xf numFmtId="0" fontId="0" fillId="4" borderId="13" xfId="0" applyFill="1" applyBorder="1"/>
    <xf numFmtId="0" fontId="12" fillId="0" borderId="14" xfId="0" applyFont="1" applyBorder="1"/>
    <xf numFmtId="0" fontId="1" fillId="0" borderId="14" xfId="1" applyFill="1" applyBorder="1" applyAlignment="1">
      <alignment wrapText="1"/>
    </xf>
    <xf numFmtId="0" fontId="1" fillId="0" borderId="14" xfId="1" applyFill="1" applyBorder="1" applyAlignment="1">
      <alignment vertical="center" wrapText="1"/>
    </xf>
    <xf numFmtId="0" fontId="13" fillId="4" borderId="0" xfId="0" applyFont="1" applyFill="1" applyAlignment="1">
      <alignment vertical="center" wrapText="1"/>
    </xf>
    <xf numFmtId="0" fontId="0" fillId="4" borderId="7" xfId="0" applyFill="1" applyBorder="1"/>
    <xf numFmtId="0" fontId="0" fillId="3" borderId="8" xfId="0" applyFill="1" applyBorder="1"/>
    <xf numFmtId="0" fontId="1" fillId="0" borderId="13" xfId="1" applyBorder="1" applyAlignment="1">
      <alignment vertical="top" wrapText="1"/>
    </xf>
    <xf numFmtId="0" fontId="12" fillId="0" borderId="14" xfId="0" applyFont="1" applyBorder="1" applyAlignment="1">
      <alignment wrapText="1"/>
    </xf>
    <xf numFmtId="0" fontId="13" fillId="4" borderId="32" xfId="0" applyFont="1" applyFill="1" applyBorder="1" applyAlignment="1">
      <alignment horizontal="left" vertical="center" wrapText="1"/>
    </xf>
    <xf numFmtId="0" fontId="13" fillId="4" borderId="0" xfId="0" applyFont="1" applyFill="1" applyAlignment="1">
      <alignment horizontal="left" vertical="center" wrapText="1"/>
    </xf>
    <xf numFmtId="0" fontId="0" fillId="4" borderId="34" xfId="0" applyFill="1" applyBorder="1"/>
    <xf numFmtId="0" fontId="2" fillId="5" borderId="0" xfId="0" applyFont="1" applyFill="1" applyProtection="1">
      <protection locked="0"/>
    </xf>
    <xf numFmtId="3" fontId="2" fillId="5" borderId="0" xfId="0" applyNumberFormat="1" applyFont="1" applyFill="1" applyProtection="1">
      <protection locked="0"/>
    </xf>
    <xf numFmtId="2" fontId="2" fillId="5" borderId="0" xfId="0" applyNumberFormat="1" applyFont="1" applyFill="1" applyProtection="1">
      <protection locked="0"/>
    </xf>
    <xf numFmtId="165" fontId="2" fillId="5" borderId="0" xfId="0" applyNumberFormat="1" applyFont="1" applyFill="1" applyProtection="1">
      <protection locked="0"/>
    </xf>
    <xf numFmtId="1" fontId="2" fillId="5" borderId="0" xfId="0" applyNumberFormat="1" applyFont="1" applyFill="1" applyProtection="1">
      <protection locked="0"/>
    </xf>
    <xf numFmtId="0" fontId="0" fillId="2" borderId="2" xfId="0" applyFill="1" applyBorder="1"/>
    <xf numFmtId="0" fontId="0" fillId="2" borderId="3" xfId="0" applyFill="1" applyBorder="1"/>
    <xf numFmtId="0" fontId="0" fillId="2" borderId="11" xfId="0" applyFill="1" applyBorder="1"/>
    <xf numFmtId="3" fontId="0" fillId="2" borderId="35" xfId="0" applyNumberFormat="1" applyFill="1" applyBorder="1"/>
    <xf numFmtId="0" fontId="0" fillId="2" borderId="37" xfId="0" applyFill="1" applyBorder="1"/>
    <xf numFmtId="0" fontId="0" fillId="2" borderId="38" xfId="0" applyFill="1" applyBorder="1"/>
    <xf numFmtId="0" fontId="0" fillId="2" borderId="40" xfId="0" applyFill="1" applyBorder="1"/>
    <xf numFmtId="0" fontId="0" fillId="2" borderId="42" xfId="0" applyFill="1" applyBorder="1"/>
    <xf numFmtId="0" fontId="0" fillId="2" borderId="43" xfId="0" applyFill="1" applyBorder="1"/>
    <xf numFmtId="3" fontId="0" fillId="12" borderId="35" xfId="0" applyNumberFormat="1" applyFill="1" applyBorder="1"/>
    <xf numFmtId="0" fontId="0" fillId="12" borderId="37" xfId="0" applyFill="1" applyBorder="1"/>
    <xf numFmtId="0" fontId="0" fillId="12" borderId="11" xfId="0" applyFill="1" applyBorder="1"/>
    <xf numFmtId="0" fontId="0" fillId="12" borderId="42" xfId="0" applyFill="1" applyBorder="1"/>
    <xf numFmtId="0" fontId="0" fillId="12" borderId="36" xfId="0" applyFill="1" applyBorder="1" applyAlignment="1">
      <alignment horizontal="center" vertical="center"/>
    </xf>
    <xf numFmtId="0" fontId="0" fillId="12" borderId="36" xfId="0" applyFill="1" applyBorder="1" applyAlignment="1">
      <alignment vertical="center"/>
    </xf>
    <xf numFmtId="3" fontId="2" fillId="13" borderId="0" xfId="0" applyNumberFormat="1" applyFont="1" applyFill="1"/>
    <xf numFmtId="0" fontId="2" fillId="4" borderId="0" xfId="0" applyFont="1" applyFill="1"/>
    <xf numFmtId="0" fontId="2" fillId="4" borderId="7" xfId="0" applyFont="1" applyFill="1" applyBorder="1"/>
    <xf numFmtId="0" fontId="2" fillId="3" borderId="0" xfId="0" applyFont="1" applyFill="1"/>
    <xf numFmtId="0" fontId="4" fillId="2" borderId="1" xfId="0" applyFont="1" applyFill="1" applyBorder="1"/>
    <xf numFmtId="0" fontId="2" fillId="2" borderId="2" xfId="0" applyFont="1" applyFill="1" applyBorder="1"/>
    <xf numFmtId="0" fontId="2" fillId="2" borderId="3" xfId="0" applyFont="1" applyFill="1" applyBorder="1"/>
    <xf numFmtId="0" fontId="2" fillId="7" borderId="0" xfId="0" applyFont="1" applyFill="1"/>
    <xf numFmtId="0" fontId="2" fillId="2" borderId="4" xfId="0" applyFont="1" applyFill="1" applyBorder="1"/>
    <xf numFmtId="0" fontId="2" fillId="2" borderId="0" xfId="0" applyFont="1" applyFill="1"/>
    <xf numFmtId="0" fontId="2" fillId="2" borderId="5" xfId="0" applyFont="1" applyFill="1" applyBorder="1"/>
    <xf numFmtId="0" fontId="2" fillId="13" borderId="0" xfId="0" applyFont="1" applyFill="1"/>
    <xf numFmtId="3" fontId="2" fillId="2" borderId="0" xfId="0" applyNumberFormat="1" applyFont="1" applyFill="1"/>
    <xf numFmtId="0" fontId="15" fillId="2" borderId="0" xfId="0" applyFont="1" applyFill="1"/>
    <xf numFmtId="0" fontId="2" fillId="3" borderId="8" xfId="0" applyFont="1" applyFill="1" applyBorder="1"/>
    <xf numFmtId="0" fontId="2" fillId="2" borderId="6" xfId="0" applyFont="1" applyFill="1" applyBorder="1"/>
    <xf numFmtId="0" fontId="2" fillId="2" borderId="7" xfId="0" applyFont="1" applyFill="1" applyBorder="1"/>
    <xf numFmtId="2" fontId="2" fillId="0" borderId="7" xfId="0" applyNumberFormat="1" applyFont="1" applyBorder="1"/>
    <xf numFmtId="0" fontId="2" fillId="2" borderId="8" xfId="0" applyFont="1" applyFill="1" applyBorder="1"/>
    <xf numFmtId="3" fontId="2" fillId="0" borderId="0" xfId="0" applyNumberFormat="1" applyFont="1"/>
    <xf numFmtId="0" fontId="2" fillId="4" borderId="16" xfId="0" applyFont="1" applyFill="1" applyBorder="1"/>
    <xf numFmtId="3" fontId="2" fillId="4" borderId="0" xfId="0" applyNumberFormat="1" applyFont="1" applyFill="1"/>
    <xf numFmtId="3" fontId="2" fillId="6" borderId="0" xfId="0" applyNumberFormat="1" applyFont="1" applyFill="1"/>
    <xf numFmtId="3" fontId="2" fillId="2" borderId="2" xfId="0" applyNumberFormat="1" applyFont="1" applyFill="1" applyBorder="1"/>
    <xf numFmtId="0" fontId="2" fillId="3" borderId="7" xfId="0" applyFont="1" applyFill="1" applyBorder="1"/>
    <xf numFmtId="2" fontId="2" fillId="2" borderId="0" xfId="0" applyNumberFormat="1" applyFont="1" applyFill="1"/>
    <xf numFmtId="0" fontId="2" fillId="7" borderId="8" xfId="0" applyFont="1" applyFill="1" applyBorder="1"/>
    <xf numFmtId="3" fontId="2" fillId="12" borderId="0" xfId="0" applyNumberFormat="1" applyFont="1" applyFill="1"/>
    <xf numFmtId="0" fontId="4" fillId="11" borderId="1" xfId="0" applyFont="1" applyFill="1" applyBorder="1"/>
    <xf numFmtId="0" fontId="2" fillId="11" borderId="2" xfId="0" applyFont="1" applyFill="1" applyBorder="1"/>
    <xf numFmtId="0" fontId="2" fillId="11" borderId="3" xfId="0" applyFont="1" applyFill="1" applyBorder="1"/>
    <xf numFmtId="0" fontId="2" fillId="11" borderId="4" xfId="0" applyFont="1" applyFill="1" applyBorder="1"/>
    <xf numFmtId="0" fontId="2" fillId="11" borderId="0" xfId="0" applyFont="1" applyFill="1"/>
    <xf numFmtId="0" fontId="2" fillId="11" borderId="5" xfId="0" applyFont="1" applyFill="1" applyBorder="1"/>
    <xf numFmtId="165" fontId="2" fillId="11" borderId="0" xfId="0" applyNumberFormat="1" applyFont="1" applyFill="1"/>
    <xf numFmtId="0" fontId="2" fillId="7" borderId="7" xfId="0" applyFont="1" applyFill="1" applyBorder="1"/>
    <xf numFmtId="1" fontId="2" fillId="11" borderId="0" xfId="0" applyNumberFormat="1" applyFont="1" applyFill="1"/>
    <xf numFmtId="3" fontId="2" fillId="2" borderId="7" xfId="0" applyNumberFormat="1" applyFont="1" applyFill="1" applyBorder="1"/>
    <xf numFmtId="0" fontId="2" fillId="11" borderId="6" xfId="0" applyFont="1" applyFill="1" applyBorder="1"/>
    <xf numFmtId="0" fontId="2" fillId="11" borderId="7" xfId="0" applyFont="1" applyFill="1" applyBorder="1"/>
    <xf numFmtId="0" fontId="2" fillId="11" borderId="8" xfId="0" applyFont="1" applyFill="1" applyBorder="1"/>
    <xf numFmtId="0" fontId="4" fillId="2" borderId="4" xfId="0" applyFont="1" applyFill="1" applyBorder="1"/>
    <xf numFmtId="0" fontId="2" fillId="2" borderId="0" xfId="0" applyFont="1" applyFill="1" applyAlignment="1">
      <alignment horizontal="right"/>
    </xf>
    <xf numFmtId="0" fontId="2" fillId="2" borderId="0" xfId="0" applyFont="1" applyFill="1" applyAlignment="1">
      <alignment horizontal="center"/>
    </xf>
    <xf numFmtId="0" fontId="7" fillId="2" borderId="0" xfId="0" applyFont="1" applyFill="1" applyAlignment="1">
      <alignment horizontal="center"/>
    </xf>
    <xf numFmtId="0" fontId="5" fillId="2" borderId="0" xfId="0" applyFont="1" applyFill="1" applyAlignment="1">
      <alignment horizontal="left"/>
    </xf>
    <xf numFmtId="0" fontId="2" fillId="2" borderId="4" xfId="0" applyFont="1" applyFill="1" applyBorder="1" applyAlignment="1">
      <alignment wrapText="1"/>
    </xf>
    <xf numFmtId="0" fontId="2" fillId="3" borderId="0" xfId="0" applyFont="1" applyFill="1" applyAlignment="1">
      <alignment wrapText="1"/>
    </xf>
    <xf numFmtId="0" fontId="2" fillId="2" borderId="0" xfId="0" applyFont="1" applyFill="1" applyAlignment="1">
      <alignment wrapText="1"/>
    </xf>
    <xf numFmtId="0" fontId="2" fillId="2" borderId="5" xfId="0" applyFont="1" applyFill="1" applyBorder="1" applyAlignment="1">
      <alignment wrapText="1"/>
    </xf>
    <xf numFmtId="0" fontId="2" fillId="4" borderId="0" xfId="0" applyFont="1" applyFill="1" applyAlignment="1">
      <alignment wrapText="1"/>
    </xf>
    <xf numFmtId="0" fontId="8" fillId="2" borderId="0" xfId="0" applyFont="1" applyFill="1"/>
    <xf numFmtId="0" fontId="8" fillId="2" borderId="7" xfId="0" applyFont="1" applyFill="1" applyBorder="1"/>
    <xf numFmtId="0" fontId="8" fillId="4" borderId="0" xfId="0" applyFont="1" applyFill="1"/>
    <xf numFmtId="0" fontId="9" fillId="4" borderId="0" xfId="1" applyFont="1" applyFill="1" applyProtection="1"/>
    <xf numFmtId="0" fontId="2" fillId="0" borderId="0" xfId="0" applyFont="1"/>
    <xf numFmtId="0" fontId="0" fillId="4" borderId="0" xfId="0" applyFill="1" applyAlignment="1">
      <alignment vertical="center"/>
    </xf>
    <xf numFmtId="0" fontId="2" fillId="2" borderId="1" xfId="0" applyFont="1" applyFill="1" applyBorder="1"/>
    <xf numFmtId="0" fontId="2" fillId="4" borderId="0" xfId="0" applyFont="1" applyFill="1" applyAlignment="1">
      <alignment horizontal="right"/>
    </xf>
    <xf numFmtId="0" fontId="16" fillId="4" borderId="0" xfId="1" applyFont="1" applyFill="1" applyProtection="1"/>
    <xf numFmtId="0" fontId="1" fillId="4" borderId="0" xfId="1" applyFill="1"/>
    <xf numFmtId="0" fontId="13" fillId="4" borderId="0" xfId="0" applyFont="1" applyFill="1" applyAlignment="1">
      <alignment horizontal="left" vertical="center"/>
    </xf>
    <xf numFmtId="0" fontId="17" fillId="4" borderId="0" xfId="0" applyFont="1" applyFill="1" applyAlignment="1">
      <alignment horizontal="left" vertical="center"/>
    </xf>
    <xf numFmtId="0" fontId="17" fillId="4" borderId="0" xfId="0" applyFont="1" applyFill="1" applyAlignment="1">
      <alignment horizontal="left" vertical="center" wrapText="1"/>
    </xf>
    <xf numFmtId="0" fontId="17" fillId="4" borderId="0" xfId="0" applyFont="1" applyFill="1" applyAlignment="1">
      <alignment horizontal="center" vertical="center" wrapText="1"/>
    </xf>
    <xf numFmtId="0" fontId="12" fillId="0" borderId="11" xfId="0" applyFont="1" applyBorder="1" applyAlignment="1">
      <alignment wrapText="1"/>
    </xf>
    <xf numFmtId="0" fontId="12" fillId="5" borderId="11" xfId="0" applyFont="1" applyFill="1" applyBorder="1"/>
    <xf numFmtId="0" fontId="12" fillId="0" borderId="11" xfId="0" applyFont="1" applyBorder="1" applyAlignment="1">
      <alignment vertical="center" wrapText="1"/>
    </xf>
    <xf numFmtId="0" fontId="12" fillId="0" borderId="11" xfId="0" applyFont="1" applyBorder="1"/>
    <xf numFmtId="0" fontId="1" fillId="0" borderId="14" xfId="1" applyBorder="1" applyAlignment="1">
      <alignment wrapText="1"/>
    </xf>
    <xf numFmtId="0" fontId="1" fillId="0" borderId="0" xfId="1" applyAlignment="1">
      <alignment wrapText="1"/>
    </xf>
    <xf numFmtId="0" fontId="1" fillId="0" borderId="13" xfId="1" applyBorder="1" applyAlignment="1">
      <alignment wrapText="1"/>
    </xf>
    <xf numFmtId="41" fontId="2" fillId="0" borderId="11" xfId="0" applyNumberFormat="1" applyFont="1" applyBorder="1" applyAlignment="1">
      <alignment vertical="center"/>
    </xf>
    <xf numFmtId="165" fontId="2" fillId="0" borderId="11" xfId="0" applyNumberFormat="1" applyFont="1" applyBorder="1" applyAlignment="1">
      <alignment vertical="center"/>
    </xf>
    <xf numFmtId="167" fontId="2" fillId="0" borderId="11" xfId="0" applyNumberFormat="1" applyFont="1" applyBorder="1" applyAlignment="1">
      <alignment vertical="center"/>
    </xf>
    <xf numFmtId="166" fontId="2" fillId="0" borderId="11" xfId="0" applyNumberFormat="1" applyFont="1" applyBorder="1" applyAlignment="1">
      <alignment vertical="center"/>
    </xf>
    <xf numFmtId="41" fontId="2" fillId="0" borderId="11" xfId="0" applyNumberFormat="1" applyFont="1" applyBorder="1" applyAlignment="1">
      <alignment vertical="center" wrapText="1"/>
    </xf>
    <xf numFmtId="168" fontId="2" fillId="0" borderId="11" xfId="0" applyNumberFormat="1" applyFont="1" applyBorder="1" applyAlignment="1">
      <alignment vertical="center"/>
    </xf>
    <xf numFmtId="0" fontId="19" fillId="5" borderId="0" xfId="0" applyFont="1" applyFill="1"/>
    <xf numFmtId="0" fontId="20" fillId="2" borderId="0" xfId="0" applyFont="1" applyFill="1" applyAlignment="1">
      <alignment horizontal="left"/>
    </xf>
    <xf numFmtId="0" fontId="19" fillId="2" borderId="0" xfId="0" applyFont="1" applyFill="1"/>
    <xf numFmtId="0" fontId="19" fillId="13" borderId="0" xfId="0" applyFont="1" applyFill="1"/>
    <xf numFmtId="0" fontId="20" fillId="2" borderId="0" xfId="0" applyFont="1" applyFill="1"/>
    <xf numFmtId="0" fontId="0" fillId="4" borderId="0" xfId="0" applyFill="1" applyAlignment="1">
      <alignment vertical="center" wrapText="1"/>
    </xf>
    <xf numFmtId="0" fontId="12" fillId="4" borderId="0" xfId="0" applyFont="1" applyFill="1"/>
    <xf numFmtId="0" fontId="21" fillId="4" borderId="0" xfId="0" applyFont="1" applyFill="1" applyAlignment="1">
      <alignment horizontal="left" vertical="center"/>
    </xf>
    <xf numFmtId="0" fontId="1" fillId="4" borderId="0" xfId="1" applyFill="1" applyProtection="1"/>
    <xf numFmtId="0" fontId="12" fillId="0" borderId="11" xfId="0" applyFont="1" applyBorder="1" applyAlignment="1">
      <alignment vertical="top" wrapText="1"/>
    </xf>
    <xf numFmtId="0" fontId="13" fillId="4" borderId="0" xfId="0" applyFont="1" applyFill="1" applyAlignment="1">
      <alignment horizontal="left" vertical="center" wrapText="1"/>
    </xf>
    <xf numFmtId="0" fontId="13" fillId="4" borderId="32" xfId="0" applyFont="1" applyFill="1" applyBorder="1" applyAlignment="1">
      <alignment horizontal="left" vertical="center" wrapText="1"/>
    </xf>
    <xf numFmtId="0" fontId="11" fillId="4" borderId="13" xfId="0" applyFont="1" applyFill="1" applyBorder="1" applyAlignment="1">
      <alignment horizontal="center" vertical="center" wrapText="1"/>
    </xf>
    <xf numFmtId="0" fontId="13" fillId="4" borderId="33" xfId="0" applyFont="1" applyFill="1" applyBorder="1" applyAlignment="1">
      <alignment horizontal="left" vertical="top" wrapText="1"/>
    </xf>
    <xf numFmtId="0" fontId="13" fillId="4" borderId="12" xfId="0" applyFont="1" applyFill="1" applyBorder="1" applyAlignment="1">
      <alignment horizontal="left" vertical="top" wrapText="1"/>
    </xf>
    <xf numFmtId="0" fontId="13" fillId="4" borderId="29" xfId="0" applyFont="1" applyFill="1" applyBorder="1" applyAlignment="1">
      <alignment horizontal="left" vertical="center" wrapText="1"/>
    </xf>
    <xf numFmtId="0" fontId="13" fillId="4" borderId="30" xfId="0" applyFont="1" applyFill="1" applyBorder="1" applyAlignment="1">
      <alignment horizontal="left" vertical="center" wrapText="1"/>
    </xf>
    <xf numFmtId="0" fontId="13" fillId="4" borderId="0" xfId="0" applyFont="1" applyFill="1" applyAlignment="1">
      <alignment horizontal="left" vertical="top" wrapText="1"/>
    </xf>
    <xf numFmtId="0" fontId="13" fillId="4" borderId="32" xfId="0" applyFont="1" applyFill="1" applyBorder="1" applyAlignment="1">
      <alignment horizontal="left" vertical="top" wrapText="1"/>
    </xf>
    <xf numFmtId="0" fontId="1" fillId="4" borderId="0" xfId="1" applyFill="1" applyBorder="1" applyAlignment="1">
      <alignment horizontal="left" vertical="top" wrapText="1"/>
    </xf>
    <xf numFmtId="0" fontId="1" fillId="4" borderId="32" xfId="1" applyFill="1" applyBorder="1" applyAlignment="1">
      <alignment horizontal="left" vertical="top" wrapText="1"/>
    </xf>
    <xf numFmtId="0" fontId="18" fillId="2" borderId="16"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10" xfId="0" applyFont="1" applyFill="1" applyBorder="1" applyAlignment="1">
      <alignment horizontal="center" vertical="center" wrapText="1"/>
    </xf>
    <xf numFmtId="164" fontId="12" fillId="2" borderId="22" xfId="0" applyNumberFormat="1" applyFont="1" applyFill="1" applyBorder="1"/>
    <xf numFmtId="164" fontId="12" fillId="2" borderId="21" xfId="0" applyNumberFormat="1" applyFont="1" applyFill="1" applyBorder="1"/>
    <xf numFmtId="0" fontId="18" fillId="0" borderId="18"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10" xfId="0" applyFont="1" applyBorder="1" applyAlignment="1">
      <alignment horizontal="center" vertical="center" wrapText="1"/>
    </xf>
    <xf numFmtId="164" fontId="12" fillId="2" borderId="20" xfId="0" applyNumberFormat="1" applyFont="1" applyFill="1" applyBorder="1"/>
    <xf numFmtId="165" fontId="12" fillId="0" borderId="22" xfId="0" applyNumberFormat="1" applyFont="1" applyBorder="1"/>
    <xf numFmtId="165" fontId="12" fillId="0" borderId="21" xfId="0" applyNumberFormat="1" applyFont="1" applyBorder="1"/>
    <xf numFmtId="165" fontId="12" fillId="0" borderId="26" xfId="0" applyNumberFormat="1" applyFont="1" applyBorder="1"/>
    <xf numFmtId="165" fontId="12" fillId="0" borderId="9" xfId="0" applyNumberFormat="1" applyFont="1" applyBorder="1"/>
    <xf numFmtId="165" fontId="12" fillId="2" borderId="22" xfId="0" applyNumberFormat="1" applyFont="1" applyFill="1" applyBorder="1"/>
    <xf numFmtId="165" fontId="12" fillId="2" borderId="20" xfId="0" applyNumberFormat="1" applyFont="1" applyFill="1" applyBorder="1"/>
    <xf numFmtId="165" fontId="12" fillId="2" borderId="21" xfId="0" applyNumberFormat="1" applyFont="1" applyFill="1" applyBorder="1"/>
    <xf numFmtId="165" fontId="12" fillId="2" borderId="26" xfId="0" applyNumberFormat="1" applyFont="1" applyFill="1" applyBorder="1"/>
    <xf numFmtId="165" fontId="12" fillId="2" borderId="25" xfId="0" applyNumberFormat="1" applyFont="1" applyFill="1" applyBorder="1"/>
    <xf numFmtId="165" fontId="12" fillId="2" borderId="9" xfId="0" applyNumberFormat="1" applyFont="1" applyFill="1" applyBorder="1"/>
    <xf numFmtId="0" fontId="5" fillId="2" borderId="0" xfId="0" applyFont="1" applyFill="1" applyAlignment="1">
      <alignment horizontal="right"/>
    </xf>
    <xf numFmtId="0" fontId="5" fillId="2" borderId="0" xfId="0" applyFont="1" applyFill="1"/>
    <xf numFmtId="0" fontId="3" fillId="0" borderId="15" xfId="0" applyFont="1" applyBorder="1" applyAlignment="1">
      <alignment vertical="center" wrapText="1"/>
    </xf>
    <xf numFmtId="0" fontId="3" fillId="0" borderId="16" xfId="0" applyFont="1" applyBorder="1" applyAlignment="1">
      <alignment vertical="center" wrapText="1"/>
    </xf>
    <xf numFmtId="0" fontId="3" fillId="0" borderId="10" xfId="0" applyFont="1" applyBorder="1" applyAlignment="1">
      <alignment vertical="center" wrapText="1"/>
    </xf>
    <xf numFmtId="0" fontId="12" fillId="0" borderId="19" xfId="0" applyFont="1" applyBorder="1"/>
    <xf numFmtId="0" fontId="12" fillId="0" borderId="20" xfId="0" applyFont="1" applyBorder="1"/>
    <xf numFmtId="0" fontId="12" fillId="0" borderId="21" xfId="0" applyFont="1" applyBorder="1"/>
    <xf numFmtId="0" fontId="12" fillId="0" borderId="22" xfId="0" applyFont="1" applyBorder="1"/>
    <xf numFmtId="164" fontId="12" fillId="2" borderId="26" xfId="0" applyNumberFormat="1" applyFont="1" applyFill="1" applyBorder="1"/>
    <xf numFmtId="164" fontId="12" fillId="2" borderId="9" xfId="0" applyNumberFormat="1" applyFont="1" applyFill="1" applyBorder="1"/>
    <xf numFmtId="164" fontId="12" fillId="2" borderId="23" xfId="0" applyNumberFormat="1" applyFont="1" applyFill="1" applyBorder="1"/>
    <xf numFmtId="164" fontId="12" fillId="2" borderId="27" xfId="0" applyNumberFormat="1" applyFont="1" applyFill="1" applyBorder="1"/>
    <xf numFmtId="0" fontId="12" fillId="0" borderId="24" xfId="0" applyFont="1" applyBorder="1"/>
    <xf numFmtId="0" fontId="12" fillId="0" borderId="25" xfId="0" applyFont="1" applyBorder="1"/>
    <xf numFmtId="0" fontId="12" fillId="0" borderId="9" xfId="0" applyFont="1" applyBorder="1"/>
    <xf numFmtId="0" fontId="12" fillId="0" borderId="26" xfId="0" applyFont="1" applyBorder="1"/>
    <xf numFmtId="164" fontId="12" fillId="2" borderId="25" xfId="0" applyNumberFormat="1" applyFont="1" applyFill="1" applyBorder="1"/>
    <xf numFmtId="164" fontId="12" fillId="2" borderId="22" xfId="0" applyNumberFormat="1" applyFont="1" applyFill="1" applyBorder="1" applyAlignment="1">
      <alignment horizontal="right"/>
    </xf>
    <xf numFmtId="164" fontId="12" fillId="2" borderId="21" xfId="0" applyNumberFormat="1" applyFont="1" applyFill="1" applyBorder="1" applyAlignment="1">
      <alignment horizontal="right"/>
    </xf>
    <xf numFmtId="164" fontId="12" fillId="2" borderId="26" xfId="0" applyNumberFormat="1" applyFont="1" applyFill="1" applyBorder="1" applyAlignment="1">
      <alignment horizontal="right"/>
    </xf>
    <xf numFmtId="164" fontId="12" fillId="2" borderId="9" xfId="0" applyNumberFormat="1" applyFont="1" applyFill="1" applyBorder="1" applyAlignment="1">
      <alignment horizontal="right"/>
    </xf>
    <xf numFmtId="0" fontId="0" fillId="12" borderId="36" xfId="0" applyFill="1" applyBorder="1" applyAlignment="1">
      <alignment horizontal="center" vertical="center"/>
    </xf>
    <xf numFmtId="0" fontId="0" fillId="12" borderId="39" xfId="0" applyFill="1" applyBorder="1" applyAlignment="1">
      <alignment horizontal="center" vertical="center"/>
    </xf>
    <xf numFmtId="0" fontId="0" fillId="12" borderId="41" xfId="0" applyFill="1" applyBorder="1" applyAlignment="1">
      <alignment horizontal="center" vertical="center"/>
    </xf>
  </cellXfs>
  <cellStyles count="2">
    <cellStyle name="Hyperkobling" xfId="1" builtinId="8"/>
    <cellStyle name="Normal" xfId="0" builtinId="0"/>
  </cellStyles>
  <dxfs count="0"/>
  <tableStyles count="0" defaultTableStyle="TableStyleMedium2" defaultPivotStyle="PivotStyleLight16"/>
  <colors>
    <mruColors>
      <color rgb="FF005B91"/>
      <color rgb="FF009FE3"/>
      <color rgb="FF00AB84"/>
      <color rgb="FF012A4C"/>
      <color rgb="FFEDEDED"/>
      <color rgb="FFD9F0FB"/>
      <color rgb="FF7571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6"/>
          <c:order val="6"/>
          <c:tx>
            <c:strRef>
              <c:f>'Verktøy 2.0'!$K$65</c:f>
              <c:strCache>
                <c:ptCount val="1"/>
                <c:pt idx="0">
                  <c:v>CO2-utslipp (drift, tonn)</c:v>
                </c:pt>
              </c:strCache>
            </c:strRef>
          </c:tx>
          <c:spPr>
            <a:solidFill>
              <a:srgbClr val="012A4C"/>
            </a:solidFill>
            <a:ln>
              <a:noFill/>
            </a:ln>
            <a:effectLst/>
          </c:spPr>
          <c:invertIfNegative val="0"/>
          <c:dLbls>
            <c:dLbl>
              <c:idx val="0"/>
              <c:layout>
                <c:manualLayout>
                  <c:x val="-5.787887591931138E-3"/>
                  <c:y val="0.32618690867996486"/>
                </c:manualLayout>
              </c:layout>
              <c:tx>
                <c:rich>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fld id="{CFDAA49D-94EE-4A70-9A69-F09C034F4528}" type="VALUE">
                      <a:rPr lang="en-US" sz="1000" b="1">
                        <a:solidFill>
                          <a:schemeClr val="bg1"/>
                        </a:solidFill>
                      </a:rPr>
                      <a:pPr>
                        <a:defRPr sz="1000"/>
                      </a:pPr>
                      <a:t>[VERDI]</a:t>
                    </a:fld>
                    <a:endParaRPr lang="nb-NO"/>
                  </a:p>
                </c:rich>
              </c:tx>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nb-NO"/>
                </a:p>
              </c:tx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CA2B-4F06-AD1E-DD4C2F742ABD}"/>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nb-NO"/>
                </a:p>
              </c:txPr>
              <c:showLegendKey val="0"/>
              <c:showVal val="1"/>
              <c:showCatName val="0"/>
              <c:showSerName val="0"/>
              <c:showPercent val="0"/>
              <c:showBubbleSize val="0"/>
              <c:extLst>
                <c:ext xmlns:c16="http://schemas.microsoft.com/office/drawing/2014/chart" uri="{C3380CC4-5D6E-409C-BE32-E72D297353CC}">
                  <c16:uniqueId val="{00000000-5FC9-4225-82A2-8665B751FA2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'Verktøy 2.0'!$D$66:$D$67</c:f>
              <c:strCache>
                <c:ptCount val="2"/>
                <c:pt idx="0">
                  <c:v>Referansekjøretøy (fossilt)</c:v>
                </c:pt>
                <c:pt idx="1">
                  <c:v>Kjøretøy etter forskriften</c:v>
                </c:pt>
              </c:strCache>
            </c:strRef>
          </c:cat>
          <c:val>
            <c:numRef>
              <c:f>'Verktøy 2.0'!$K$66:$K$67</c:f>
              <c:numCache>
                <c:formatCode>0.0</c:formatCode>
                <c:ptCount val="2"/>
                <c:pt idx="0">
                  <c:v>17.093160000000001</c:v>
                </c:pt>
                <c:pt idx="1">
                  <c:v>0</c:v>
                </c:pt>
              </c:numCache>
            </c:numRef>
          </c:val>
          <c:extLst>
            <c:ext xmlns:c16="http://schemas.microsoft.com/office/drawing/2014/chart" uri="{C3380CC4-5D6E-409C-BE32-E72D297353CC}">
              <c16:uniqueId val="{00000000-397F-495C-9523-855598695ACD}"/>
            </c:ext>
          </c:extLst>
        </c:ser>
        <c:dLbls>
          <c:showLegendKey val="0"/>
          <c:showVal val="0"/>
          <c:showCatName val="0"/>
          <c:showSerName val="0"/>
          <c:showPercent val="0"/>
          <c:showBubbleSize val="0"/>
        </c:dLbls>
        <c:gapWidth val="219"/>
        <c:overlap val="-27"/>
        <c:axId val="438623840"/>
        <c:axId val="765375128"/>
        <c:extLst>
          <c:ext xmlns:c15="http://schemas.microsoft.com/office/drawing/2012/chart" uri="{02D57815-91ED-43cb-92C2-25804820EDAC}">
            <c15:filteredBarSeries>
              <c15:ser>
                <c:idx val="0"/>
                <c:order val="0"/>
                <c:tx>
                  <c:strRef>
                    <c:extLst>
                      <c:ext uri="{02D57815-91ED-43cb-92C2-25804820EDAC}">
                        <c15:formulaRef>
                          <c15:sqref>'Verktøy 2.0'!$E$65</c15:sqref>
                        </c15:formulaRef>
                      </c:ext>
                    </c:extLst>
                    <c:strCache>
                      <c:ptCount val="1"/>
                    </c:strCache>
                  </c:strRef>
                </c:tx>
                <c:spPr>
                  <a:solidFill>
                    <a:schemeClr val="accent1"/>
                  </a:solidFill>
                  <a:ln>
                    <a:noFill/>
                  </a:ln>
                  <a:effectLst/>
                </c:spPr>
                <c:invertIfNegative val="0"/>
                <c:cat>
                  <c:strRef>
                    <c:extLst>
                      <c:ext uri="{02D57815-91ED-43cb-92C2-25804820EDAC}">
                        <c15:formulaRef>
                          <c15:sqref>'Verktøy 2.0'!$D$66:$D$67</c15:sqref>
                        </c15:formulaRef>
                      </c:ext>
                    </c:extLst>
                    <c:strCache>
                      <c:ptCount val="2"/>
                      <c:pt idx="0">
                        <c:v>Referansekjøretøy (fossilt)</c:v>
                      </c:pt>
                      <c:pt idx="1">
                        <c:v>Kjøretøy etter forskriften</c:v>
                      </c:pt>
                    </c:strCache>
                  </c:strRef>
                </c:cat>
                <c:val>
                  <c:numRef>
                    <c:extLst>
                      <c:ext uri="{02D57815-91ED-43cb-92C2-25804820EDAC}">
                        <c15:formulaRef>
                          <c15:sqref>'Verktøy 2.0'!$E$66:$E$67</c15:sqref>
                        </c15:formulaRef>
                      </c:ext>
                    </c:extLst>
                    <c:numCache>
                      <c:formatCode>General</c:formatCode>
                      <c:ptCount val="2"/>
                    </c:numCache>
                  </c:numRef>
                </c:val>
                <c:extLst>
                  <c:ext xmlns:c16="http://schemas.microsoft.com/office/drawing/2014/chart" uri="{C3380CC4-5D6E-409C-BE32-E72D297353CC}">
                    <c16:uniqueId val="{00000001-397F-495C-9523-855598695ACD}"/>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'Verktøy 2.0'!$F$65</c15:sqref>
                        </c15:formulaRef>
                      </c:ext>
                    </c:extLst>
                    <c:strCache>
                      <c:ptCount val="1"/>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2.0'!$F$66:$F$67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2-397F-495C-9523-855598695ACD}"/>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'Verktøy 2.0'!$G$65</c15:sqref>
                        </c15:formulaRef>
                      </c:ext>
                    </c:extLst>
                    <c:strCache>
                      <c:ptCount val="1"/>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2.0'!$G$66:$G$67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3-397F-495C-9523-855598695AC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'Verktøy 2.0'!$H$65</c15:sqref>
                        </c15:formulaRef>
                      </c:ext>
                    </c:extLst>
                    <c:strCache>
                      <c:ptCount val="1"/>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2.0'!$H$66:$H$67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4-397F-495C-9523-855598695ACD}"/>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'Verktøy 2.0'!$I$65</c15:sqref>
                        </c15:formulaRef>
                      </c:ext>
                    </c:extLst>
                    <c:strCache>
                      <c:ptCount val="1"/>
                      <c:pt idx="0">
                        <c:v>g CO2/km</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2.0'!$I$66:$I$67</c15:sqref>
                        </c15:formulaRef>
                      </c:ext>
                    </c:extLst>
                    <c:numCache>
                      <c:formatCode>General</c:formatCode>
                      <c:ptCount val="2"/>
                      <c:pt idx="0">
                        <c:v>168</c:v>
                      </c:pt>
                      <c:pt idx="1">
                        <c:v>0</c:v>
                      </c:pt>
                    </c:numCache>
                  </c:numRef>
                </c:val>
                <c:extLst xmlns:c15="http://schemas.microsoft.com/office/drawing/2012/chart">
                  <c:ext xmlns:c16="http://schemas.microsoft.com/office/drawing/2014/chart" uri="{C3380CC4-5D6E-409C-BE32-E72D297353CC}">
                    <c16:uniqueId val="{00000005-397F-495C-9523-855598695AC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'Verktøy 2.0'!$J$65</c15:sqref>
                        </c15:formulaRef>
                      </c:ext>
                    </c:extLst>
                    <c:strCache>
                      <c:ptCount val="1"/>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2.0'!$J$66:$J$67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6-397F-495C-9523-855598695ACD}"/>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'Verktøy 2.0'!$L$65</c15:sqref>
                        </c15:formulaRef>
                      </c:ext>
                    </c:extLst>
                    <c:strCache>
                      <c:ptCount val="1"/>
                    </c:strCache>
                  </c:strRef>
                </c:tx>
                <c:spPr>
                  <a:solidFill>
                    <a:schemeClr val="accent2">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2.0'!$L$66:$L$67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7-397F-495C-9523-855598695ACD}"/>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'Verktøy 2.0'!$M$65</c15:sqref>
                        </c15:formulaRef>
                      </c:ext>
                    </c:extLst>
                    <c:strCache>
                      <c:ptCount val="1"/>
                      <c:pt idx="0">
                        <c:v>CO2-reduksjon</c:v>
                      </c:pt>
                    </c:strCache>
                  </c:strRef>
                </c:tx>
                <c:spPr>
                  <a:solidFill>
                    <a:schemeClr val="accent3">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2.0'!$M$66:$M$67</c15:sqref>
                        </c15:formulaRef>
                      </c:ext>
                    </c:extLst>
                    <c:numCache>
                      <c:formatCode>0.0</c:formatCode>
                      <c:ptCount val="2"/>
                      <c:pt idx="0">
                        <c:v>0</c:v>
                      </c:pt>
                      <c:pt idx="1">
                        <c:v>17.093160000000001</c:v>
                      </c:pt>
                    </c:numCache>
                  </c:numRef>
                </c:val>
                <c:extLst xmlns:c15="http://schemas.microsoft.com/office/drawing/2012/chart">
                  <c:ext xmlns:c16="http://schemas.microsoft.com/office/drawing/2014/chart" uri="{C3380CC4-5D6E-409C-BE32-E72D297353CC}">
                    <c16:uniqueId val="{00000008-397F-495C-9523-855598695ACD}"/>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'Verktøy 2.0'!$N$65</c15:sqref>
                        </c15:formulaRef>
                      </c:ext>
                    </c:extLst>
                    <c:strCache>
                      <c:ptCount val="1"/>
                    </c:strCache>
                  </c:strRef>
                </c:tx>
                <c:spPr>
                  <a:solidFill>
                    <a:schemeClr val="accent4">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2.0'!$N$66:$N$67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9-397F-495C-9523-855598695ACD}"/>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'Verktøy 2.0'!$O$65</c15:sqref>
                        </c15:formulaRef>
                      </c:ext>
                    </c:extLst>
                    <c:strCache>
                      <c:ptCount val="1"/>
                    </c:strCache>
                  </c:strRef>
                </c:tx>
                <c:spPr>
                  <a:solidFill>
                    <a:schemeClr val="accent5">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2.0'!$O$66:$O$67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A-397F-495C-9523-855598695ACD}"/>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'Verktøy 2.0'!$P$65</c15:sqref>
                        </c15:formulaRef>
                      </c:ext>
                    </c:extLst>
                    <c:strCache>
                      <c:ptCount val="1"/>
                    </c:strCache>
                  </c:strRef>
                </c:tx>
                <c:spPr>
                  <a:solidFill>
                    <a:schemeClr val="accent6">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2.0'!$P$66:$P$67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B-397F-495C-9523-855598695ACD}"/>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'Verktøy 2.0'!$Q$65</c15:sqref>
                        </c15:formulaRef>
                      </c:ext>
                    </c:extLst>
                    <c:strCache>
                      <c:ptCount val="1"/>
                      <c:pt idx="0">
                        <c:v>Driftskostnader</c:v>
                      </c:pt>
                    </c:strCache>
                  </c:strRef>
                </c:tx>
                <c:spPr>
                  <a:solidFill>
                    <a:schemeClr val="accent1">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2.0'!$Q$66:$Q$67</c15:sqref>
                        </c15:formulaRef>
                      </c:ext>
                    </c:extLst>
                    <c:numCache>
                      <c:formatCode>"kr"\ #\ ##0</c:formatCode>
                      <c:ptCount val="2"/>
                      <c:pt idx="0">
                        <c:v>247344.30000000002</c:v>
                      </c:pt>
                      <c:pt idx="1">
                        <c:v>132516.90000000002</c:v>
                      </c:pt>
                    </c:numCache>
                  </c:numRef>
                </c:val>
                <c:extLst xmlns:c15="http://schemas.microsoft.com/office/drawing/2012/chart">
                  <c:ext xmlns:c16="http://schemas.microsoft.com/office/drawing/2014/chart" uri="{C3380CC4-5D6E-409C-BE32-E72D297353CC}">
                    <c16:uniqueId val="{0000000C-397F-495C-9523-855598695ACD}"/>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'Verktøy 2.0'!$R$65</c15:sqref>
                        </c15:formulaRef>
                      </c:ext>
                    </c:extLst>
                    <c:strCache>
                      <c:ptCount val="1"/>
                    </c:strCache>
                  </c:strRef>
                </c:tx>
                <c:spPr>
                  <a:solidFill>
                    <a:schemeClr val="accent2">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2.0'!$R$66:$R$67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0D-397F-495C-9523-855598695ACD}"/>
                  </c:ext>
                </c:extLst>
              </c15:ser>
            </c15:filteredBarSeries>
            <c15:filteredBarSeries>
              <c15:ser>
                <c:idx val="14"/>
                <c:order val="14"/>
                <c:tx>
                  <c:strRef>
                    <c:extLst xmlns:c15="http://schemas.microsoft.com/office/drawing/2012/chart">
                      <c:ext xmlns:c15="http://schemas.microsoft.com/office/drawing/2012/chart" uri="{02D57815-91ED-43cb-92C2-25804820EDAC}">
                        <c15:formulaRef>
                          <c15:sqref>'Verktøy 2.0'!$S$65</c15:sqref>
                        </c15:formulaRef>
                      </c:ext>
                    </c:extLst>
                    <c:strCache>
                      <c:ptCount val="1"/>
                    </c:strCache>
                  </c:strRef>
                </c:tx>
                <c:spPr>
                  <a:solidFill>
                    <a:schemeClr val="accent3">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2.0'!$S$66:$S$67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0E-397F-495C-9523-855598695ACD}"/>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'[1]Verktøy 1'!#REF!</c15:sqref>
                        </c15:formulaRef>
                      </c:ext>
                    </c:extLst>
                    <c:strCache>
                      <c:ptCount val="1"/>
                      <c:pt idx="0">
                        <c:v>#REF!</c:v>
                      </c:pt>
                    </c:strCache>
                  </c:strRef>
                </c:tx>
                <c:spPr>
                  <a:solidFill>
                    <a:schemeClr val="accent4">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2.0'!$T$66:$T$67</c15:sqref>
                        </c15:formulaRef>
                      </c:ext>
                    </c:extLst>
                    <c:numCache>
                      <c:formatCode>"kr"\ #\ ##0</c:formatCode>
                      <c:ptCount val="2"/>
                      <c:pt idx="0">
                        <c:v>857286</c:v>
                      </c:pt>
                      <c:pt idx="1">
                        <c:v>820395</c:v>
                      </c:pt>
                    </c:numCache>
                  </c:numRef>
                </c:val>
                <c:extLst xmlns:c15="http://schemas.microsoft.com/office/drawing/2012/chart">
                  <c:ext xmlns:c16="http://schemas.microsoft.com/office/drawing/2014/chart" uri="{C3380CC4-5D6E-409C-BE32-E72D297353CC}">
                    <c16:uniqueId val="{0000000F-397F-495C-9523-855598695ACD}"/>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'Verktøy 2.0'!$T$65</c15:sqref>
                        </c15:formulaRef>
                      </c:ext>
                    </c:extLst>
                    <c:strCache>
                      <c:ptCount val="1"/>
                      <c:pt idx="0">
                        <c:v>Investering</c:v>
                      </c:pt>
                    </c:strCache>
                  </c:strRef>
                </c:tx>
                <c:spPr>
                  <a:solidFill>
                    <a:schemeClr val="accent5">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2.0'!$U$66:$U$67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10-397F-495C-9523-855598695ACD}"/>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'Verktøy 2.0'!$V$65</c15:sqref>
                        </c15:formulaRef>
                      </c:ext>
                    </c:extLst>
                    <c:strCache>
                      <c:ptCount val="1"/>
                      <c:pt idx="0">
                        <c:v>Totale kostnader</c:v>
                      </c:pt>
                    </c:strCache>
                  </c:strRef>
                </c:tx>
                <c:spPr>
                  <a:solidFill>
                    <a:schemeClr val="accent6">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2.0'!$V$66:$V$67</c15:sqref>
                        </c15:formulaRef>
                      </c:ext>
                    </c:extLst>
                    <c:numCache>
                      <c:formatCode>"kr"\ #\ ##0</c:formatCode>
                      <c:ptCount val="2"/>
                      <c:pt idx="0">
                        <c:v>1104630.3</c:v>
                      </c:pt>
                      <c:pt idx="1">
                        <c:v>952911.9</c:v>
                      </c:pt>
                    </c:numCache>
                  </c:numRef>
                </c:val>
                <c:extLst xmlns:c15="http://schemas.microsoft.com/office/drawing/2012/chart">
                  <c:ext xmlns:c16="http://schemas.microsoft.com/office/drawing/2014/chart" uri="{C3380CC4-5D6E-409C-BE32-E72D297353CC}">
                    <c16:uniqueId val="{00000011-397F-495C-9523-855598695ACD}"/>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'Verktøy 2.0'!$W$65</c15:sqref>
                        </c15:formulaRef>
                      </c:ext>
                    </c:extLst>
                    <c:strCache>
                      <c:ptCount val="1"/>
                    </c:strCache>
                  </c:strRef>
                </c:tx>
                <c:spPr>
                  <a:solidFill>
                    <a:schemeClr val="accent1">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2.0'!$W$66:$W$67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12-397F-495C-9523-855598695ACD}"/>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'Verktøy 2.0'!$X$65</c15:sqref>
                        </c15:formulaRef>
                      </c:ext>
                    </c:extLst>
                    <c:strCache>
                      <c:ptCount val="1"/>
                      <c:pt idx="0">
                        <c:v>Kostnadsbesparelser (totale kostnader)</c:v>
                      </c:pt>
                    </c:strCache>
                  </c:strRef>
                </c:tx>
                <c:spPr>
                  <a:solidFill>
                    <a:schemeClr val="accent2">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2.0'!$X$66:$X$67</c15:sqref>
                        </c15:formulaRef>
                      </c:ext>
                    </c:extLst>
                    <c:numCache>
                      <c:formatCode>"kr"\ #\ ##0</c:formatCode>
                      <c:ptCount val="2"/>
                      <c:pt idx="0">
                        <c:v>0</c:v>
                      </c:pt>
                      <c:pt idx="1">
                        <c:v>151718.40000000002</c:v>
                      </c:pt>
                    </c:numCache>
                  </c:numRef>
                </c:val>
                <c:extLst xmlns:c15="http://schemas.microsoft.com/office/drawing/2012/chart">
                  <c:ext xmlns:c16="http://schemas.microsoft.com/office/drawing/2014/chart" uri="{C3380CC4-5D6E-409C-BE32-E72D297353CC}">
                    <c16:uniqueId val="{00000013-397F-495C-9523-855598695ACD}"/>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'Verktøy 2.0'!$Y$65</c15:sqref>
                        </c15:formulaRef>
                      </c:ext>
                    </c:extLst>
                    <c:strCache>
                      <c:ptCount val="1"/>
                    </c:strCache>
                  </c:strRef>
                </c:tx>
                <c:spPr>
                  <a:solidFill>
                    <a:schemeClr val="accent3">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2.0'!$Y$66:$Y$67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14-397F-495C-9523-855598695ACD}"/>
                  </c:ext>
                </c:extLst>
              </c15:ser>
            </c15:filteredBarSeries>
          </c:ext>
        </c:extLst>
      </c:barChart>
      <c:catAx>
        <c:axId val="438623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ource Sans Pro" panose="020B0503030403020204" pitchFamily="34" charset="0"/>
                <a:ea typeface="Source Sans Pro" panose="020B0503030403020204" pitchFamily="34" charset="0"/>
                <a:cs typeface="+mn-cs"/>
              </a:defRPr>
            </a:pPr>
            <a:endParaRPr lang="nb-NO"/>
          </a:p>
        </c:txPr>
        <c:crossAx val="765375128"/>
        <c:crosses val="autoZero"/>
        <c:auto val="1"/>
        <c:lblAlgn val="ctr"/>
        <c:lblOffset val="100"/>
        <c:noMultiLvlLbl val="0"/>
      </c:catAx>
      <c:valAx>
        <c:axId val="7653751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438623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Source Sans Pro" panose="020B0503030403020204" pitchFamily="34" charset="0"/>
              <a:ea typeface="Source Sans Pro" panose="020B0503030403020204" pitchFamily="34" charset="0"/>
              <a:cs typeface="+mn-cs"/>
            </a:defRPr>
          </a:pPr>
          <a:endParaRPr lang="nb-N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b-NO"/>
              <a:t>Totale kostnader (kr)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stacked"/>
        <c:varyColors val="0"/>
        <c:ser>
          <c:idx val="15"/>
          <c:order val="14"/>
          <c:tx>
            <c:strRef>
              <c:f>'Verktøy 2.0'!$T$65</c:f>
              <c:strCache>
                <c:ptCount val="1"/>
                <c:pt idx="0">
                  <c:v>Investering</c:v>
                </c:pt>
              </c:strCache>
            </c:strRef>
          </c:tx>
          <c:spPr>
            <a:solidFill>
              <a:srgbClr val="005B91"/>
            </a:solidFill>
            <a:ln>
              <a:noFill/>
            </a:ln>
            <a:effectLst/>
          </c:spPr>
          <c:invertIfNegative val="0"/>
          <c:dLbls>
            <c:dLbl>
              <c:idx val="1"/>
              <c:tx>
                <c:rich>
                  <a:bodyPr/>
                  <a:lstStyle/>
                  <a:p>
                    <a:fld id="{4BCF7C51-0914-4CAF-8968-4576A70D1A86}" type="VALUE">
                      <a:rPr lang="en-US">
                        <a:solidFill>
                          <a:schemeClr val="bg1"/>
                        </a:solidFill>
                      </a:rPr>
                      <a:pPr/>
                      <a:t>[VERDI]</a:t>
                    </a:fld>
                    <a:endParaRPr lang="nb-NO"/>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5-C715-48AE-B55E-E9A563AC23F0}"/>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'Verktøy 2.0'!$D$66:$D$67</c:f>
              <c:strCache>
                <c:ptCount val="2"/>
                <c:pt idx="0">
                  <c:v>Referansekjøretøy (fossilt)</c:v>
                </c:pt>
                <c:pt idx="1">
                  <c:v>Kjøretøy etter forskriften</c:v>
                </c:pt>
              </c:strCache>
            </c:strRef>
          </c:cat>
          <c:val>
            <c:numRef>
              <c:f>'Verktøy 2.0'!$T$66:$T$67</c:f>
              <c:numCache>
                <c:formatCode>"kr"\ #\ ##0</c:formatCode>
                <c:ptCount val="2"/>
                <c:pt idx="0">
                  <c:v>857286</c:v>
                </c:pt>
                <c:pt idx="1">
                  <c:v>820395</c:v>
                </c:pt>
              </c:numCache>
            </c:numRef>
          </c:val>
          <c:extLst>
            <c:ext xmlns:c16="http://schemas.microsoft.com/office/drawing/2014/chart" uri="{C3380CC4-5D6E-409C-BE32-E72D297353CC}">
              <c16:uniqueId val="{0000000F-C715-48AE-B55E-E9A563AC23F0}"/>
            </c:ext>
          </c:extLst>
        </c:ser>
        <c:ser>
          <c:idx val="12"/>
          <c:order val="15"/>
          <c:tx>
            <c:strRef>
              <c:f>'Verktøy 2.0'!$Q$65</c:f>
              <c:strCache>
                <c:ptCount val="1"/>
                <c:pt idx="0">
                  <c:v>Driftskostnader</c:v>
                </c:pt>
              </c:strCache>
            </c:strRef>
          </c:tx>
          <c:spPr>
            <a:solidFill>
              <a:srgbClr val="009FE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'Verktøy 2.0'!$D$66:$D$67</c:f>
              <c:strCache>
                <c:ptCount val="2"/>
                <c:pt idx="0">
                  <c:v>Referansekjøretøy (fossilt)</c:v>
                </c:pt>
                <c:pt idx="1">
                  <c:v>Kjøretøy etter forskriften</c:v>
                </c:pt>
              </c:strCache>
            </c:strRef>
          </c:cat>
          <c:val>
            <c:numRef>
              <c:f>'Verktøy 2.0'!$Q$66:$Q$67</c:f>
              <c:numCache>
                <c:formatCode>"kr"\ #\ ##0</c:formatCode>
                <c:ptCount val="2"/>
                <c:pt idx="0">
                  <c:v>247344.30000000002</c:v>
                </c:pt>
                <c:pt idx="1">
                  <c:v>132516.90000000002</c:v>
                </c:pt>
              </c:numCache>
            </c:numRef>
          </c:val>
          <c:extLst>
            <c:ext xmlns:c16="http://schemas.microsoft.com/office/drawing/2014/chart" uri="{C3380CC4-5D6E-409C-BE32-E72D297353CC}">
              <c16:uniqueId val="{0000000C-C715-48AE-B55E-E9A563AC23F0}"/>
            </c:ext>
          </c:extLst>
        </c:ser>
        <c:dLbls>
          <c:showLegendKey val="0"/>
          <c:showVal val="0"/>
          <c:showCatName val="0"/>
          <c:showSerName val="0"/>
          <c:showPercent val="0"/>
          <c:showBubbleSize val="0"/>
        </c:dLbls>
        <c:gapWidth val="150"/>
        <c:overlap val="100"/>
        <c:axId val="1026844576"/>
        <c:axId val="1026842056"/>
        <c:extLst>
          <c:ext xmlns:c15="http://schemas.microsoft.com/office/drawing/2012/chart" uri="{02D57815-91ED-43cb-92C2-25804820EDAC}">
            <c15:filteredBarSeries>
              <c15:ser>
                <c:idx val="0"/>
                <c:order val="0"/>
                <c:tx>
                  <c:strRef>
                    <c:extLst>
                      <c:ext uri="{02D57815-91ED-43cb-92C2-25804820EDAC}">
                        <c15:formulaRef>
                          <c15:sqref>'Verktøy 2.0'!$E$65</c15:sqref>
                        </c15:formulaRef>
                      </c:ext>
                    </c:extLst>
                    <c:strCache>
                      <c:ptCount val="1"/>
                    </c:strCache>
                  </c:strRef>
                </c:tx>
                <c:spPr>
                  <a:solidFill>
                    <a:schemeClr val="accent1"/>
                  </a:solidFill>
                  <a:ln>
                    <a:noFill/>
                  </a:ln>
                  <a:effectLst/>
                </c:spPr>
                <c:invertIfNegative val="0"/>
                <c:cat>
                  <c:strRef>
                    <c:extLst>
                      <c:ext uri="{02D57815-91ED-43cb-92C2-25804820EDAC}">
                        <c15:formulaRef>
                          <c15:sqref>'Verktøy 2.0'!$D$66:$D$67</c15:sqref>
                        </c15:formulaRef>
                      </c:ext>
                    </c:extLst>
                    <c:strCache>
                      <c:ptCount val="2"/>
                      <c:pt idx="0">
                        <c:v>Referansekjøretøy (fossilt)</c:v>
                      </c:pt>
                      <c:pt idx="1">
                        <c:v>Kjøretøy etter forskriften</c:v>
                      </c:pt>
                    </c:strCache>
                  </c:strRef>
                </c:cat>
                <c:val>
                  <c:numRef>
                    <c:extLst>
                      <c:ext uri="{02D57815-91ED-43cb-92C2-25804820EDAC}">
                        <c15:formulaRef>
                          <c15:sqref>'Verktøy 2.0'!$E$66:$E$67</c15:sqref>
                        </c15:formulaRef>
                      </c:ext>
                    </c:extLst>
                    <c:numCache>
                      <c:formatCode>General</c:formatCode>
                      <c:ptCount val="2"/>
                    </c:numCache>
                  </c:numRef>
                </c:val>
                <c:extLst>
                  <c:ext xmlns:c16="http://schemas.microsoft.com/office/drawing/2014/chart" uri="{C3380CC4-5D6E-409C-BE32-E72D297353CC}">
                    <c16:uniqueId val="{00000000-C715-48AE-B55E-E9A563AC23F0}"/>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'Verktøy 2.0'!$F$65</c15:sqref>
                        </c15:formulaRef>
                      </c:ext>
                    </c:extLst>
                    <c:strCache>
                      <c:ptCount val="1"/>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2.0'!$F$66:$F$67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1-C715-48AE-B55E-E9A563AC23F0}"/>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'Verktøy 2.0'!$G$65</c15:sqref>
                        </c15:formulaRef>
                      </c:ext>
                    </c:extLst>
                    <c:strCache>
                      <c:ptCount val="1"/>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2.0'!$G$66:$G$67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2-C715-48AE-B55E-E9A563AC23F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'Verktøy 2.0'!$H$65</c15:sqref>
                        </c15:formulaRef>
                      </c:ext>
                    </c:extLst>
                    <c:strCache>
                      <c:ptCount val="1"/>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2.0'!$H$66:$H$67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3-C715-48AE-B55E-E9A563AC23F0}"/>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'Verktøy 2.0'!$I$65</c15:sqref>
                        </c15:formulaRef>
                      </c:ext>
                    </c:extLst>
                    <c:strCache>
                      <c:ptCount val="1"/>
                      <c:pt idx="0">
                        <c:v>g CO2/km</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2.0'!$I$66:$I$67</c15:sqref>
                        </c15:formulaRef>
                      </c:ext>
                    </c:extLst>
                    <c:numCache>
                      <c:formatCode>General</c:formatCode>
                      <c:ptCount val="2"/>
                      <c:pt idx="0">
                        <c:v>168</c:v>
                      </c:pt>
                      <c:pt idx="1">
                        <c:v>0</c:v>
                      </c:pt>
                    </c:numCache>
                  </c:numRef>
                </c:val>
                <c:extLst xmlns:c15="http://schemas.microsoft.com/office/drawing/2012/chart">
                  <c:ext xmlns:c16="http://schemas.microsoft.com/office/drawing/2014/chart" uri="{C3380CC4-5D6E-409C-BE32-E72D297353CC}">
                    <c16:uniqueId val="{00000004-C715-48AE-B55E-E9A563AC23F0}"/>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'Verktøy 2.0'!$J$65</c15:sqref>
                        </c15:formulaRef>
                      </c:ext>
                    </c:extLst>
                    <c:strCache>
                      <c:ptCount val="1"/>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2.0'!$J$66:$J$67</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5-C715-48AE-B55E-E9A563AC23F0}"/>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'Verktøy 2.0'!$K$65</c15:sqref>
                        </c15:formulaRef>
                      </c:ext>
                    </c:extLst>
                    <c:strCache>
                      <c:ptCount val="1"/>
                      <c:pt idx="0">
                        <c:v>CO2-utslipp (drift, tonn)</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2.0'!$K$66:$K$67</c15:sqref>
                        </c15:formulaRef>
                      </c:ext>
                    </c:extLst>
                    <c:numCache>
                      <c:formatCode>0.0</c:formatCode>
                      <c:ptCount val="2"/>
                      <c:pt idx="0">
                        <c:v>17.093160000000001</c:v>
                      </c:pt>
                      <c:pt idx="1">
                        <c:v>0</c:v>
                      </c:pt>
                    </c:numCache>
                  </c:numRef>
                </c:val>
                <c:extLst xmlns:c15="http://schemas.microsoft.com/office/drawing/2012/chart">
                  <c:ext xmlns:c16="http://schemas.microsoft.com/office/drawing/2014/chart" uri="{C3380CC4-5D6E-409C-BE32-E72D297353CC}">
                    <c16:uniqueId val="{00000006-C715-48AE-B55E-E9A563AC23F0}"/>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'Verktøy 2.0'!$L$65</c15:sqref>
                        </c15:formulaRef>
                      </c:ext>
                    </c:extLst>
                    <c:strCache>
                      <c:ptCount val="1"/>
                    </c:strCache>
                  </c:strRef>
                </c:tx>
                <c:spPr>
                  <a:solidFill>
                    <a:schemeClr val="accent2">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2.0'!$L$66:$L$67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7-C715-48AE-B55E-E9A563AC23F0}"/>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'Verktøy 2.0'!$M$65</c15:sqref>
                        </c15:formulaRef>
                      </c:ext>
                    </c:extLst>
                    <c:strCache>
                      <c:ptCount val="1"/>
                      <c:pt idx="0">
                        <c:v>CO2-reduksjon</c:v>
                      </c:pt>
                    </c:strCache>
                  </c:strRef>
                </c:tx>
                <c:spPr>
                  <a:solidFill>
                    <a:schemeClr val="accent3">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2.0'!$M$66:$M$67</c15:sqref>
                        </c15:formulaRef>
                      </c:ext>
                    </c:extLst>
                    <c:numCache>
                      <c:formatCode>0.0</c:formatCode>
                      <c:ptCount val="2"/>
                      <c:pt idx="0">
                        <c:v>0</c:v>
                      </c:pt>
                      <c:pt idx="1">
                        <c:v>17.093160000000001</c:v>
                      </c:pt>
                    </c:numCache>
                  </c:numRef>
                </c:val>
                <c:extLst xmlns:c15="http://schemas.microsoft.com/office/drawing/2012/chart">
                  <c:ext xmlns:c16="http://schemas.microsoft.com/office/drawing/2014/chart" uri="{C3380CC4-5D6E-409C-BE32-E72D297353CC}">
                    <c16:uniqueId val="{00000008-C715-48AE-B55E-E9A563AC23F0}"/>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'Verktøy 2.0'!$N$65</c15:sqref>
                        </c15:formulaRef>
                      </c:ext>
                    </c:extLst>
                    <c:strCache>
                      <c:ptCount val="1"/>
                    </c:strCache>
                  </c:strRef>
                </c:tx>
                <c:spPr>
                  <a:solidFill>
                    <a:schemeClr val="accent4">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2.0'!$N$66:$N$67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9-C715-48AE-B55E-E9A563AC23F0}"/>
                  </c:ext>
                </c:extLst>
              </c15:ser>
            </c15:filteredBarSeries>
            <c15:filteredBarSeries>
              <c15:ser>
                <c:idx val="10"/>
                <c:order val="10"/>
                <c:tx>
                  <c:strRef>
                    <c:extLst xmlns:c15="http://schemas.microsoft.com/office/drawing/2012/chart">
                      <c:ext xmlns:c15="http://schemas.microsoft.com/office/drawing/2012/chart" uri="{02D57815-91ED-43cb-92C2-25804820EDAC}">
                        <c15:formulaRef>
                          <c15:sqref>'Verktøy 2.0'!$O$65</c15:sqref>
                        </c15:formulaRef>
                      </c:ext>
                    </c:extLst>
                    <c:strCache>
                      <c:ptCount val="1"/>
                    </c:strCache>
                  </c:strRef>
                </c:tx>
                <c:spPr>
                  <a:solidFill>
                    <a:schemeClr val="accent5">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2.0'!$O$66:$O$67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A-C715-48AE-B55E-E9A563AC23F0}"/>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'Verktøy 2.0'!$P$65</c15:sqref>
                        </c15:formulaRef>
                      </c:ext>
                    </c:extLst>
                    <c:strCache>
                      <c:ptCount val="1"/>
                    </c:strCache>
                  </c:strRef>
                </c:tx>
                <c:spPr>
                  <a:solidFill>
                    <a:schemeClr val="accent6">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2.0'!$P$66:$P$67</c15:sqref>
                        </c15:formulaRef>
                      </c:ext>
                    </c:extLst>
                    <c:numCache>
                      <c:formatCode>0.0</c:formatCode>
                      <c:ptCount val="2"/>
                    </c:numCache>
                  </c:numRef>
                </c:val>
                <c:extLst xmlns:c15="http://schemas.microsoft.com/office/drawing/2012/chart">
                  <c:ext xmlns:c16="http://schemas.microsoft.com/office/drawing/2014/chart" uri="{C3380CC4-5D6E-409C-BE32-E72D297353CC}">
                    <c16:uniqueId val="{0000000B-C715-48AE-B55E-E9A563AC23F0}"/>
                  </c:ext>
                </c:extLst>
              </c15:ser>
            </c15:filteredBarSeries>
            <c15:filteredBarSeries>
              <c15:ser>
                <c:idx val="13"/>
                <c:order val="12"/>
                <c:tx>
                  <c:strRef>
                    <c:extLst xmlns:c15="http://schemas.microsoft.com/office/drawing/2012/chart">
                      <c:ext xmlns:c15="http://schemas.microsoft.com/office/drawing/2012/chart" uri="{02D57815-91ED-43cb-92C2-25804820EDAC}">
                        <c15:formulaRef>
                          <c15:sqref>'Verktøy 2.0'!$R$65</c15:sqref>
                        </c15:formulaRef>
                      </c:ext>
                    </c:extLst>
                    <c:strCache>
                      <c:ptCount val="1"/>
                    </c:strCache>
                  </c:strRef>
                </c:tx>
                <c:spPr>
                  <a:solidFill>
                    <a:schemeClr val="accent2">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2.0'!$R$66:$R$67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0D-C715-48AE-B55E-E9A563AC23F0}"/>
                  </c:ext>
                </c:extLst>
              </c15:ser>
            </c15:filteredBarSeries>
            <c15:filteredBarSeries>
              <c15:ser>
                <c:idx val="14"/>
                <c:order val="13"/>
                <c:tx>
                  <c:strRef>
                    <c:extLst xmlns:c15="http://schemas.microsoft.com/office/drawing/2012/chart">
                      <c:ext xmlns:c15="http://schemas.microsoft.com/office/drawing/2012/chart" uri="{02D57815-91ED-43cb-92C2-25804820EDAC}">
                        <c15:formulaRef>
                          <c15:sqref>'Verktøy 2.0'!$S$65</c15:sqref>
                        </c15:formulaRef>
                      </c:ext>
                    </c:extLst>
                    <c:strCache>
                      <c:ptCount val="1"/>
                    </c:strCache>
                  </c:strRef>
                </c:tx>
                <c:spPr>
                  <a:solidFill>
                    <a:schemeClr val="accent3">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2.0'!$S$66:$S$67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0E-C715-48AE-B55E-E9A563AC23F0}"/>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'Verktøy 2.0'!$U$65</c15:sqref>
                        </c15:formulaRef>
                      </c:ext>
                    </c:extLst>
                    <c:strCache>
                      <c:ptCount val="1"/>
                    </c:strCache>
                  </c:strRef>
                </c:tx>
                <c:spPr>
                  <a:solidFill>
                    <a:schemeClr val="accent5">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2.0'!$U$66:$U$67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10-C715-48AE-B55E-E9A563AC23F0}"/>
                  </c:ext>
                </c:extLst>
              </c15:ser>
            </c15:filteredBarSeries>
            <c15:filteredBarSeries>
              <c15:ser>
                <c:idx val="17"/>
                <c:order val="17"/>
                <c:tx>
                  <c:strRef>
                    <c:extLst xmlns:c15="http://schemas.microsoft.com/office/drawing/2012/chart">
                      <c:ext xmlns:c15="http://schemas.microsoft.com/office/drawing/2012/chart" uri="{02D57815-91ED-43cb-92C2-25804820EDAC}">
                        <c15:formulaRef>
                          <c15:sqref>'Verktøy 2.0'!$V$65</c15:sqref>
                        </c15:formulaRef>
                      </c:ext>
                    </c:extLst>
                    <c:strCache>
                      <c:ptCount val="1"/>
                      <c:pt idx="0">
                        <c:v>Totale kostnader</c:v>
                      </c:pt>
                    </c:strCache>
                  </c:strRef>
                </c:tx>
                <c:spPr>
                  <a:solidFill>
                    <a:schemeClr val="accent6">
                      <a:lumMod val="80000"/>
                      <a:lumOff val="2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2.0'!$V$66:$V$67</c15:sqref>
                        </c15:formulaRef>
                      </c:ext>
                    </c:extLst>
                    <c:numCache>
                      <c:formatCode>"kr"\ #\ ##0</c:formatCode>
                      <c:ptCount val="2"/>
                      <c:pt idx="0">
                        <c:v>1104630.3</c:v>
                      </c:pt>
                      <c:pt idx="1">
                        <c:v>952911.9</c:v>
                      </c:pt>
                    </c:numCache>
                  </c:numRef>
                </c:val>
                <c:extLst xmlns:c15="http://schemas.microsoft.com/office/drawing/2012/chart">
                  <c:ext xmlns:c16="http://schemas.microsoft.com/office/drawing/2014/chart" uri="{C3380CC4-5D6E-409C-BE32-E72D297353CC}">
                    <c16:uniqueId val="{00000011-C715-48AE-B55E-E9A563AC23F0}"/>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'Verktøy 2.0'!$W$65</c15:sqref>
                        </c15:formulaRef>
                      </c:ext>
                    </c:extLst>
                    <c:strCache>
                      <c:ptCount val="1"/>
                    </c:strCache>
                  </c:strRef>
                </c:tx>
                <c:spPr>
                  <a:solidFill>
                    <a:schemeClr val="accent1">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2.0'!$W$66:$W$67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12-C715-48AE-B55E-E9A563AC23F0}"/>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'Verktøy 2.0'!$X$65</c15:sqref>
                        </c15:formulaRef>
                      </c:ext>
                    </c:extLst>
                    <c:strCache>
                      <c:ptCount val="1"/>
                      <c:pt idx="0">
                        <c:v>Kostnadsbesparelser (totale kostnader)</c:v>
                      </c:pt>
                    </c:strCache>
                  </c:strRef>
                </c:tx>
                <c:spPr>
                  <a:solidFill>
                    <a:schemeClr val="accent2">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2.0'!$X$66:$X$67</c15:sqref>
                        </c15:formulaRef>
                      </c:ext>
                    </c:extLst>
                    <c:numCache>
                      <c:formatCode>"kr"\ #\ ##0</c:formatCode>
                      <c:ptCount val="2"/>
                      <c:pt idx="0">
                        <c:v>0</c:v>
                      </c:pt>
                      <c:pt idx="1">
                        <c:v>151718.40000000002</c:v>
                      </c:pt>
                    </c:numCache>
                  </c:numRef>
                </c:val>
                <c:extLst xmlns:c15="http://schemas.microsoft.com/office/drawing/2012/chart">
                  <c:ext xmlns:c16="http://schemas.microsoft.com/office/drawing/2014/chart" uri="{C3380CC4-5D6E-409C-BE32-E72D297353CC}">
                    <c16:uniqueId val="{00000013-C715-48AE-B55E-E9A563AC23F0}"/>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'Verktøy 2.0'!$Y$65</c15:sqref>
                        </c15:formulaRef>
                      </c:ext>
                    </c:extLst>
                    <c:strCache>
                      <c:ptCount val="1"/>
                    </c:strCache>
                  </c:strRef>
                </c:tx>
                <c:spPr>
                  <a:solidFill>
                    <a:schemeClr val="accent3">
                      <a:lumMod val="80000"/>
                    </a:schemeClr>
                  </a:solidFill>
                  <a:ln>
                    <a:noFill/>
                  </a:ln>
                  <a:effectLst/>
                </c:spPr>
                <c:invertIfNegative val="0"/>
                <c:cat>
                  <c:strRef>
                    <c:extLst xmlns:c15="http://schemas.microsoft.com/office/drawing/2012/chart">
                      <c:ext xmlns:c15="http://schemas.microsoft.com/office/drawing/2012/chart" uri="{02D57815-91ED-43cb-92C2-25804820EDAC}">
                        <c15:formulaRef>
                          <c15:sqref>'Verktøy 2.0'!$D$66:$D$67</c15:sqref>
                        </c15:formulaRef>
                      </c:ext>
                    </c:extLst>
                    <c:strCache>
                      <c:ptCount val="2"/>
                      <c:pt idx="0">
                        <c:v>Referansekjøretøy (fossilt)</c:v>
                      </c:pt>
                      <c:pt idx="1">
                        <c:v>Kjøretøy etter forskriften</c:v>
                      </c:pt>
                    </c:strCache>
                  </c:strRef>
                </c:cat>
                <c:val>
                  <c:numRef>
                    <c:extLst xmlns:c15="http://schemas.microsoft.com/office/drawing/2012/chart">
                      <c:ext xmlns:c15="http://schemas.microsoft.com/office/drawing/2012/chart" uri="{02D57815-91ED-43cb-92C2-25804820EDAC}">
                        <c15:formulaRef>
                          <c15:sqref>'Verktøy 2.0'!$Y$66:$Y$67</c15:sqref>
                        </c15:formulaRef>
                      </c:ext>
                    </c:extLst>
                    <c:numCache>
                      <c:formatCode>"kr"\ #\ ##0</c:formatCode>
                      <c:ptCount val="2"/>
                    </c:numCache>
                  </c:numRef>
                </c:val>
                <c:extLst xmlns:c15="http://schemas.microsoft.com/office/drawing/2012/chart">
                  <c:ext xmlns:c16="http://schemas.microsoft.com/office/drawing/2014/chart" uri="{C3380CC4-5D6E-409C-BE32-E72D297353CC}">
                    <c16:uniqueId val="{00000014-C715-48AE-B55E-E9A563AC23F0}"/>
                  </c:ext>
                </c:extLst>
              </c15:ser>
            </c15:filteredBarSeries>
          </c:ext>
        </c:extLst>
      </c:barChart>
      <c:catAx>
        <c:axId val="1026844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ource Sans Pro" panose="020B0503030403020204" pitchFamily="34" charset="0"/>
                <a:ea typeface="Source Sans Pro" panose="020B0503030403020204" pitchFamily="34" charset="0"/>
                <a:cs typeface="+mn-cs"/>
              </a:defRPr>
            </a:pPr>
            <a:endParaRPr lang="nb-NO"/>
          </a:p>
        </c:txPr>
        <c:crossAx val="1026842056"/>
        <c:crosses val="autoZero"/>
        <c:auto val="1"/>
        <c:lblAlgn val="ctr"/>
        <c:lblOffset val="100"/>
        <c:noMultiLvlLbl val="0"/>
      </c:catAx>
      <c:valAx>
        <c:axId val="1026842056"/>
        <c:scaling>
          <c:orientation val="minMax"/>
        </c:scaling>
        <c:delete val="0"/>
        <c:axPos val="l"/>
        <c:majorGridlines>
          <c:spPr>
            <a:ln w="9525" cap="flat" cmpd="sng" algn="ctr">
              <a:solidFill>
                <a:schemeClr val="tx1">
                  <a:lumMod val="15000"/>
                  <a:lumOff val="85000"/>
                </a:schemeClr>
              </a:solidFill>
              <a:round/>
            </a:ln>
            <a:effectLst/>
          </c:spPr>
        </c:majorGridlines>
        <c:numFmt formatCode="&quot;kr&quot;\ #\ ##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0268445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Source Sans Pro" panose="020B0503030403020204" pitchFamily="34" charset="0"/>
              <a:ea typeface="Source Sans Pro" panose="020B0503030403020204" pitchFamily="34" charset="0"/>
              <a:cs typeface="+mn-cs"/>
            </a:defRPr>
          </a:pPr>
          <a:endParaRPr lang="nb-N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127000</xdr:colOff>
      <xdr:row>0</xdr:row>
      <xdr:rowOff>146473</xdr:rowOff>
    </xdr:from>
    <xdr:to>
      <xdr:col>4</xdr:col>
      <xdr:colOff>174307</xdr:colOff>
      <xdr:row>3</xdr:row>
      <xdr:rowOff>30681</xdr:rowOff>
    </xdr:to>
    <xdr:pic>
      <xdr:nvPicPr>
        <xdr:cNvPr id="2" name="Bilde 1">
          <a:extLst>
            <a:ext uri="{FF2B5EF4-FFF2-40B4-BE49-F238E27FC236}">
              <a16:creationId xmlns:a16="http://schemas.microsoft.com/office/drawing/2014/main" id="{3FFA0930-16EF-4516-9AD2-DEADF992B0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000" y="146473"/>
          <a:ext cx="1521354" cy="418274"/>
        </a:xfrm>
        <a:prstGeom prst="rect">
          <a:avLst/>
        </a:prstGeom>
      </xdr:spPr>
    </xdr:pic>
    <xdr:clientData/>
  </xdr:twoCellAnchor>
  <xdr:twoCellAnchor>
    <xdr:from>
      <xdr:col>4</xdr:col>
      <xdr:colOff>137583</xdr:colOff>
      <xdr:row>0</xdr:row>
      <xdr:rowOff>138854</xdr:rowOff>
    </xdr:from>
    <xdr:to>
      <xdr:col>10</xdr:col>
      <xdr:colOff>383804</xdr:colOff>
      <xdr:row>4</xdr:row>
      <xdr:rowOff>54823</xdr:rowOff>
    </xdr:to>
    <xdr:sp macro="" textlink="">
      <xdr:nvSpPr>
        <xdr:cNvPr id="3" name="TekstSylinder 2">
          <a:extLst>
            <a:ext uri="{FF2B5EF4-FFF2-40B4-BE49-F238E27FC236}">
              <a16:creationId xmlns:a16="http://schemas.microsoft.com/office/drawing/2014/main" id="{27D0AD94-B493-4770-85CD-6A42551467C7}"/>
            </a:ext>
          </a:extLst>
        </xdr:cNvPr>
        <xdr:cNvSpPr txBox="1"/>
      </xdr:nvSpPr>
      <xdr:spPr>
        <a:xfrm>
          <a:off x="1619250" y="138854"/>
          <a:ext cx="5146304" cy="6568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nb-NO" sz="2000" b="1">
              <a:latin typeface="Source Sans Pro" panose="020B0503030403020204" pitchFamily="34" charset="0"/>
            </a:rPr>
            <a:t>Effektkalkulator for personbiler </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38101</xdr:colOff>
      <xdr:row>0</xdr:row>
      <xdr:rowOff>135890</xdr:rowOff>
    </xdr:from>
    <xdr:to>
      <xdr:col>3</xdr:col>
      <xdr:colOff>913448</xdr:colOff>
      <xdr:row>1</xdr:row>
      <xdr:rowOff>359854</xdr:rowOff>
    </xdr:to>
    <xdr:pic>
      <xdr:nvPicPr>
        <xdr:cNvPr id="2" name="Bilde 1">
          <a:extLst>
            <a:ext uri="{FF2B5EF4-FFF2-40B4-BE49-F238E27FC236}">
              <a16:creationId xmlns:a16="http://schemas.microsoft.com/office/drawing/2014/main" id="{34041254-FC7C-4561-B24F-282E580B73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768" y="135890"/>
          <a:ext cx="1457430" cy="411501"/>
        </a:xfrm>
        <a:prstGeom prst="rect">
          <a:avLst/>
        </a:prstGeom>
      </xdr:spPr>
    </xdr:pic>
    <xdr:clientData/>
  </xdr:twoCellAnchor>
  <xdr:twoCellAnchor>
    <xdr:from>
      <xdr:col>3</xdr:col>
      <xdr:colOff>765810</xdr:colOff>
      <xdr:row>0</xdr:row>
      <xdr:rowOff>122397</xdr:rowOff>
    </xdr:from>
    <xdr:to>
      <xdr:col>7</xdr:col>
      <xdr:colOff>178594</xdr:colOff>
      <xdr:row>3</xdr:row>
      <xdr:rowOff>0</xdr:rowOff>
    </xdr:to>
    <xdr:sp macro="" textlink="">
      <xdr:nvSpPr>
        <xdr:cNvPr id="3" name="TekstSylinder 2">
          <a:extLst>
            <a:ext uri="{FF2B5EF4-FFF2-40B4-BE49-F238E27FC236}">
              <a16:creationId xmlns:a16="http://schemas.microsoft.com/office/drawing/2014/main" id="{B2B00C26-7B3F-4818-A43A-CB05565CDFEA}"/>
            </a:ext>
          </a:extLst>
        </xdr:cNvPr>
        <xdr:cNvSpPr txBox="1"/>
      </xdr:nvSpPr>
      <xdr:spPr>
        <a:xfrm>
          <a:off x="1456373" y="122397"/>
          <a:ext cx="7330440" cy="532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nb-NO" sz="2000" b="1">
              <a:latin typeface="Source Sans Pro" panose="020B0503030403020204" pitchFamily="34" charset="0"/>
            </a:rPr>
            <a:t>Bakgrunnsinformasjon om effektkalkulator</a:t>
          </a:r>
          <a:r>
            <a:rPr lang="nb-NO" sz="2000" b="1" baseline="0">
              <a:latin typeface="Source Sans Pro" panose="020B0503030403020204" pitchFamily="34" charset="0"/>
            </a:rPr>
            <a:t> for personbiler</a:t>
          </a:r>
          <a:endParaRPr lang="nb-NO" sz="2000" b="1">
            <a:latin typeface="Source Sans Pro" panose="020B0503030403020204" pitchFamily="34" charset="0"/>
          </a:endParaRPr>
        </a:p>
      </xdr:txBody>
    </xdr:sp>
    <xdr:clientData/>
  </xdr:twoCellAnchor>
  <xdr:twoCellAnchor>
    <xdr:from>
      <xdr:col>2</xdr:col>
      <xdr:colOff>218601</xdr:colOff>
      <xdr:row>3</xdr:row>
      <xdr:rowOff>166844</xdr:rowOff>
    </xdr:from>
    <xdr:to>
      <xdr:col>7</xdr:col>
      <xdr:colOff>364807</xdr:colOff>
      <xdr:row>12</xdr:row>
      <xdr:rowOff>27939</xdr:rowOff>
    </xdr:to>
    <mc:AlternateContent xmlns:mc="http://schemas.openxmlformats.org/markup-compatibility/2006" xmlns:a14="http://schemas.microsoft.com/office/drawing/2010/main">
      <mc:Choice Requires="a14">
        <xdr:sp macro="" textlink="">
          <xdr:nvSpPr>
            <xdr:cNvPr id="5" name="TekstSylinder 4">
              <a:extLst>
                <a:ext uri="{FF2B5EF4-FFF2-40B4-BE49-F238E27FC236}">
                  <a16:creationId xmlns:a16="http://schemas.microsoft.com/office/drawing/2014/main" id="{3F4C8E97-8917-41F1-ACDE-13CA21306998}"/>
                </a:ext>
              </a:extLst>
            </xdr:cNvPr>
            <xdr:cNvSpPr txBox="1"/>
          </xdr:nvSpPr>
          <xdr:spPr>
            <a:xfrm>
              <a:off x="430268" y="939427"/>
              <a:ext cx="8761039" cy="14803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200">
                  <a:latin typeface="Source Sans Pro" panose="020B0503030403020204" pitchFamily="34" charset="0"/>
                </a:rPr>
                <a:t>Effektkalkulatoren tar utgangspunkt i utslipp og kostnader knyttet til driftsfasen av kjøretøyet i tillegg til investeringskostnadene ved å kjøpe en bil. Utslipp fra produksjon eller avhenting av kjøretøyet (livsløpsperspektivet) er ikke dekket. Utslippet blir beregnet etter formelen: </a:t>
              </a:r>
            </a:p>
            <a:p>
              <a:endParaRPr lang="nb-NO" sz="1200">
                <a:latin typeface="Source Sans Pro" panose="020B0503030403020204" pitchFamily="34" charset="0"/>
              </a:endParaRPr>
            </a:p>
            <a:p>
              <a:pPr algn="l"/>
              <a14:m>
                <m:oMathPara xmlns:m="http://schemas.openxmlformats.org/officeDocument/2006/math">
                  <m:oMathParaPr>
                    <m:jc m:val="left"/>
                  </m:oMathParaPr>
                  <m:oMath xmlns:m="http://schemas.openxmlformats.org/officeDocument/2006/math">
                    <m:r>
                      <a:rPr lang="nb-NO" sz="1100" b="0" i="1">
                        <a:solidFill>
                          <a:schemeClr val="dk1"/>
                        </a:solidFill>
                        <a:effectLst/>
                        <a:latin typeface="Cambria Math" panose="02040503050406030204" pitchFamily="18" charset="0"/>
                        <a:ea typeface="+mn-ea"/>
                        <a:cs typeface="+mn-cs"/>
                      </a:rPr>
                      <m:t>𝑇𝑜𝑡𝑎𝑙𝑡</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𝑢𝑡𝑠𝑙𝑖𝑝𝑝</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𝑢𝑡𝑠𝑙𝑖𝑝𝑝</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𝑝𝑒𝑟</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𝑘𝑚</m:t>
                    </m:r>
                    <m:r>
                      <a:rPr lang="nb-NO" sz="1100" b="0" i="1">
                        <a:solidFill>
                          <a:schemeClr val="dk1"/>
                        </a:solidFill>
                        <a:effectLst/>
                        <a:latin typeface="Cambria Math" panose="02040503050406030204" pitchFamily="18" charset="0"/>
                        <a:ea typeface="+mn-ea"/>
                        <a:cs typeface="+mn-cs"/>
                      </a:rPr>
                      <m:t> × </m:t>
                    </m:r>
                    <m:r>
                      <a:rPr lang="nb-NO" sz="1100" b="0" i="1">
                        <a:solidFill>
                          <a:schemeClr val="dk1"/>
                        </a:solidFill>
                        <a:effectLst/>
                        <a:latin typeface="Cambria Math" panose="02040503050406030204" pitchFamily="18" charset="0"/>
                        <a:ea typeface="+mn-ea"/>
                        <a:cs typeface="+mn-cs"/>
                      </a:rPr>
                      <m:t>𝑘𝑗</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𝑟𝑒𝑙𝑒𝑛𝑔𝑑𝑒</m:t>
                    </m:r>
                    <m:r>
                      <a:rPr lang="nb-NO" sz="1100" b="0" i="1">
                        <a:solidFill>
                          <a:schemeClr val="dk1"/>
                        </a:solidFill>
                        <a:effectLst/>
                        <a:latin typeface="Cambria Math" panose="02040503050406030204" pitchFamily="18" charset="0"/>
                        <a:ea typeface="+mn-ea"/>
                        <a:cs typeface="+mn-cs"/>
                      </a:rPr>
                      <m:t> × </m:t>
                    </m:r>
                    <m:r>
                      <a:rPr lang="nb-NO" sz="1100" b="0" i="1">
                        <a:solidFill>
                          <a:schemeClr val="dk1"/>
                        </a:solidFill>
                        <a:effectLst/>
                        <a:latin typeface="Cambria Math" panose="02040503050406030204" pitchFamily="18" charset="0"/>
                        <a:ea typeface="+mn-ea"/>
                        <a:cs typeface="+mn-cs"/>
                      </a:rPr>
                      <m:t>𝑎𝑛𝑡𝑎𝑙𝑙</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𝑘𝑗</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𝑟𝑒𝑡</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𝑦</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𝑎𝑛𝑡𝑎𝑙𝑙</m:t>
                    </m:r>
                    <m:r>
                      <a:rPr lang="nb-NO" sz="1100" b="0" i="1">
                        <a:solidFill>
                          <a:schemeClr val="dk1"/>
                        </a:solidFill>
                        <a:effectLst/>
                        <a:latin typeface="Cambria Math" panose="02040503050406030204" pitchFamily="18" charset="0"/>
                        <a:ea typeface="+mn-ea"/>
                        <a:cs typeface="+mn-cs"/>
                      </a:rPr>
                      <m:t> å</m:t>
                    </m:r>
                    <m:r>
                      <a:rPr lang="nb-NO" sz="1100" b="0" i="1">
                        <a:solidFill>
                          <a:schemeClr val="dk1"/>
                        </a:solidFill>
                        <a:effectLst/>
                        <a:latin typeface="Cambria Math" panose="02040503050406030204" pitchFamily="18" charset="0"/>
                        <a:ea typeface="+mn-ea"/>
                        <a:cs typeface="+mn-cs"/>
                      </a:rPr>
                      <m:t>𝑟</m:t>
                    </m:r>
                  </m:oMath>
                </m:oMathPara>
              </a14:m>
              <a:endParaRPr lang="nb-NO" sz="1200">
                <a:effectLst/>
              </a:endParaRPr>
            </a:p>
            <a:p>
              <a:pPr algn="l"/>
              <a:endParaRPr lang="nb-NO" sz="1200">
                <a:latin typeface="Source Sans Pro" panose="020B0503030403020204" pitchFamily="34" charset="0"/>
              </a:endParaRPr>
            </a:p>
            <a:p>
              <a:r>
                <a:rPr lang="nb-NO" sz="1200">
                  <a:latin typeface="Source Sans Pro" panose="020B0503030403020204" pitchFamily="34" charset="0"/>
                </a:rPr>
                <a:t>Parameterne som inngår i beregningene har følgende standardverdier og kilder:</a:t>
              </a:r>
            </a:p>
          </xdr:txBody>
        </xdr:sp>
      </mc:Choice>
      <mc:Fallback xmlns="">
        <xdr:sp macro="" textlink="">
          <xdr:nvSpPr>
            <xdr:cNvPr id="5" name="TekstSylinder 4">
              <a:extLst>
                <a:ext uri="{FF2B5EF4-FFF2-40B4-BE49-F238E27FC236}">
                  <a16:creationId xmlns:a16="http://schemas.microsoft.com/office/drawing/2014/main" id="{3F4C8E97-8917-41F1-ACDE-13CA21306998}"/>
                </a:ext>
              </a:extLst>
            </xdr:cNvPr>
            <xdr:cNvSpPr txBox="1"/>
          </xdr:nvSpPr>
          <xdr:spPr>
            <a:xfrm>
              <a:off x="430268" y="939427"/>
              <a:ext cx="8761039" cy="14803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200">
                  <a:latin typeface="Source Sans Pro" panose="020B0503030403020204" pitchFamily="34" charset="0"/>
                </a:rPr>
                <a:t>Effektkalkulatoren tar utgangspunkt i utslipp og kostnader knyttet til driftsfasen av kjøretøyet i tillegg til investeringskostnadene ved å kjøpe en bil. Utslipp fra produksjon eller avhenting av kjøretøyet (livsløpsperspektivet) er ikke dekket. Utslippet blir beregnet etter formelen: </a:t>
              </a:r>
            </a:p>
            <a:p>
              <a:endParaRPr lang="nb-NO" sz="1200">
                <a:latin typeface="Source Sans Pro" panose="020B0503030403020204" pitchFamily="34" charset="0"/>
              </a:endParaRPr>
            </a:p>
            <a:p>
              <a:pPr algn="l"/>
              <a:r>
                <a:rPr lang="nb-NO" sz="1100" b="0" i="0">
                  <a:solidFill>
                    <a:schemeClr val="dk1"/>
                  </a:solidFill>
                  <a:effectLst/>
                  <a:latin typeface="Cambria Math" panose="02040503050406030204" pitchFamily="18" charset="0"/>
                  <a:ea typeface="+mn-ea"/>
                  <a:cs typeface="+mn-cs"/>
                </a:rPr>
                <a:t>𝑇𝑜𝑡𝑎𝑙𝑡 𝑢𝑡𝑠𝑙𝑖𝑝𝑝=𝑢𝑡𝑠𝑙𝑖𝑝𝑝 𝑝𝑒𝑟 𝑘𝑚 × 𝑘𝑗ø𝑟𝑒𝑙𝑒𝑛𝑔𝑑𝑒 × 𝑎𝑛𝑡𝑎𝑙𝑙 𝑘𝑗ø𝑟𝑒𝑡ø𝑦 ×𝑎𝑛𝑡𝑎𝑙𝑙 å𝑟</a:t>
              </a:r>
              <a:endParaRPr lang="nb-NO" sz="1200">
                <a:effectLst/>
              </a:endParaRPr>
            </a:p>
            <a:p>
              <a:pPr algn="l"/>
              <a:endParaRPr lang="nb-NO" sz="1200">
                <a:latin typeface="Source Sans Pro" panose="020B0503030403020204" pitchFamily="34" charset="0"/>
              </a:endParaRPr>
            </a:p>
            <a:p>
              <a:r>
                <a:rPr lang="nb-NO" sz="1200">
                  <a:latin typeface="Source Sans Pro" panose="020B0503030403020204" pitchFamily="34" charset="0"/>
                </a:rPr>
                <a:t>Parameterne som inngår i beregningene har følgende standardverdier og kilder:</a:t>
              </a:r>
            </a:p>
          </xdr:txBody>
        </xdr:sp>
      </mc:Fallback>
    </mc:AlternateContent>
    <xdr:clientData/>
  </xdr:twoCellAnchor>
  <xdr:twoCellAnchor>
    <xdr:from>
      <xdr:col>2</xdr:col>
      <xdr:colOff>240983</xdr:colOff>
      <xdr:row>20</xdr:row>
      <xdr:rowOff>59055</xdr:rowOff>
    </xdr:from>
    <xdr:to>
      <xdr:col>7</xdr:col>
      <xdr:colOff>248126</xdr:colOff>
      <xdr:row>52</xdr:row>
      <xdr:rowOff>127000</xdr:rowOff>
    </xdr:to>
    <mc:AlternateContent xmlns:mc="http://schemas.openxmlformats.org/markup-compatibility/2006" xmlns:a14="http://schemas.microsoft.com/office/drawing/2010/main">
      <mc:Choice Requires="a14">
        <xdr:sp macro="" textlink="">
          <xdr:nvSpPr>
            <xdr:cNvPr id="6" name="TekstSylinder 5">
              <a:extLst>
                <a:ext uri="{FF2B5EF4-FFF2-40B4-BE49-F238E27FC236}">
                  <a16:creationId xmlns:a16="http://schemas.microsoft.com/office/drawing/2014/main" id="{FCA0F8E7-8973-4ACB-8A0E-9D8333F09D40}"/>
                </a:ext>
              </a:extLst>
            </xdr:cNvPr>
            <xdr:cNvSpPr txBox="1"/>
          </xdr:nvSpPr>
          <xdr:spPr>
            <a:xfrm>
              <a:off x="452650" y="5414222"/>
              <a:ext cx="8621976" cy="58252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200">
                  <a:latin typeface="Source Sans Pro" panose="020B0503030403020204" pitchFamily="34" charset="0"/>
                </a:rPr>
                <a:t>Driftkostnadene for fossile kjøretøy (referansekjøretøy) blir beregnet i henhold til følgende formel:</a:t>
              </a:r>
            </a:p>
            <a:p>
              <a:r>
                <a:rPr lang="nb-NO" sz="1200" b="1" i="0">
                  <a:solidFill>
                    <a:schemeClr val="dk1"/>
                  </a:solidFill>
                  <a:effectLst/>
                  <a:latin typeface="Source Sans Pro" panose="020B0503030403020204" pitchFamily="34" charset="0"/>
                  <a:ea typeface="+mn-ea"/>
                  <a:cs typeface="+mn-cs"/>
                </a:rPr>
                <a:t>D</a:t>
              </a:r>
              <a14:m>
                <m:oMath xmlns:m="http://schemas.openxmlformats.org/officeDocument/2006/math">
                  <m:r>
                    <a:rPr lang="nb-NO" sz="1100" b="1" i="1">
                      <a:solidFill>
                        <a:schemeClr val="dk1"/>
                      </a:solidFill>
                      <a:effectLst/>
                      <a:latin typeface="Cambria Math" panose="02040503050406030204" pitchFamily="18" charset="0"/>
                      <a:ea typeface="+mn-ea"/>
                      <a:cs typeface="+mn-cs"/>
                    </a:rPr>
                    <m:t>𝒓𝒊𝒇𝒕𝒔𝒌𝒐𝒔𝒕𝒏𝒂𝒅𝒆𝒓</m:t>
                  </m:r>
                  <m:r>
                    <a:rPr lang="nb-NO" sz="1100" b="0" i="1">
                      <a:solidFill>
                        <a:schemeClr val="dk1"/>
                      </a:solidFill>
                      <a:effectLst/>
                      <a:latin typeface="Cambria Math" panose="02040503050406030204" pitchFamily="18" charset="0"/>
                      <a:ea typeface="+mn-ea"/>
                      <a:cs typeface="+mn-cs"/>
                    </a:rPr>
                    <m:t>=</m:t>
                  </m:r>
                  <m:d>
                    <m:dPr>
                      <m:ctrlPr>
                        <a:rPr lang="nb-NO" sz="1100" b="0" i="1">
                          <a:solidFill>
                            <a:schemeClr val="dk1"/>
                          </a:solidFill>
                          <a:effectLst/>
                          <a:latin typeface="Cambria Math" panose="02040503050406030204" pitchFamily="18" charset="0"/>
                          <a:ea typeface="+mn-ea"/>
                          <a:cs typeface="+mn-cs"/>
                        </a:rPr>
                      </m:ctrlPr>
                    </m:dPr>
                    <m:e>
                      <m:d>
                        <m:dPr>
                          <m:ctrlPr>
                            <a:rPr lang="nb-NO" sz="1100" b="0" i="1">
                              <a:solidFill>
                                <a:schemeClr val="dk1"/>
                              </a:solidFill>
                              <a:effectLst/>
                              <a:latin typeface="Cambria Math" panose="02040503050406030204" pitchFamily="18" charset="0"/>
                              <a:ea typeface="+mn-ea"/>
                              <a:cs typeface="+mn-cs"/>
                            </a:rPr>
                          </m:ctrlPr>
                        </m:dPr>
                        <m:e>
                          <m:f>
                            <m:fPr>
                              <m:ctrlPr>
                                <a:rPr lang="nb-NO" sz="1100" b="0" i="1">
                                  <a:solidFill>
                                    <a:schemeClr val="dk1"/>
                                  </a:solidFill>
                                  <a:effectLst/>
                                  <a:latin typeface="Cambria Math" panose="02040503050406030204" pitchFamily="18" charset="0"/>
                                  <a:ea typeface="+mn-ea"/>
                                  <a:cs typeface="+mn-cs"/>
                                </a:rPr>
                              </m:ctrlPr>
                            </m:fPr>
                            <m:num>
                              <m:r>
                                <a:rPr lang="nb-NO" sz="1100" b="0" i="1">
                                  <a:solidFill>
                                    <a:schemeClr val="dk1"/>
                                  </a:solidFill>
                                  <a:effectLst/>
                                  <a:latin typeface="Cambria Math" panose="02040503050406030204" pitchFamily="18" charset="0"/>
                                  <a:ea typeface="+mn-ea"/>
                                  <a:cs typeface="+mn-cs"/>
                                </a:rPr>
                                <m:t>𝑢𝑡𝑠𝑙𝑖𝑝𝑝</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𝑝𝑒𝑟</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𝑘𝑚</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𝑘𝑗</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𝑟𝑒𝑙𝑒𝑛𝑔𝑑𝑒</m:t>
                              </m:r>
                            </m:num>
                            <m:den>
                              <m:r>
                                <a:rPr lang="nb-NO" sz="1100" b="0" i="1">
                                  <a:solidFill>
                                    <a:schemeClr val="dk1"/>
                                  </a:solidFill>
                                  <a:effectLst/>
                                  <a:latin typeface="Cambria Math" panose="02040503050406030204" pitchFamily="18" charset="0"/>
                                  <a:ea typeface="+mn-ea"/>
                                  <a:cs typeface="+mn-cs"/>
                                </a:rPr>
                                <m:t>𝑘𝑜𝑛𝑣𝑒𝑟𝑔𝑒𝑟𝑖𝑛𝑔𝑠𝑓𝑎𝑘𝑡𝑜𝑟</m:t>
                              </m:r>
                            </m:den>
                          </m:f>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𝑑𝑟𝑖𝑣𝑠𝑡𝑜𝑓𝑓𝑝𝑟𝑖𝑠</m:t>
                          </m:r>
                        </m:e>
                      </m:d>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𝑝𝑎𝑟𝑘𝑒𝑟𝑖𝑛𝑔𝑠𝑘𝑜𝑠𝑡𝑛𝑎𝑑𝑒𝑟</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𝑡𝑟𝑎𝑓𝑖𝑘𝑘𝑓𝑜𝑟𝑠𝑖𝑘𝑟𝑖𝑛𝑔𝑠𝑎𝑣𝑔𝑖𝑓𝑡</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𝑏𝑜𝑚𝑝𝑒𝑛𝑔𝑒𝑟</m:t>
                      </m:r>
                    </m:e>
                  </m:d>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𝑎𝑛𝑡𝑎𝑙𝑙</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𝑘𝑗</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𝑟𝑒𝑡</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𝑦</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𝑎𝑛𝑡𝑎𝑙𝑙</m:t>
                  </m:r>
                  <m:r>
                    <a:rPr lang="nb-NO" sz="1100" b="0" i="1">
                      <a:solidFill>
                        <a:schemeClr val="dk1"/>
                      </a:solidFill>
                      <a:effectLst/>
                      <a:latin typeface="Cambria Math" panose="02040503050406030204" pitchFamily="18" charset="0"/>
                      <a:ea typeface="+mn-ea"/>
                      <a:cs typeface="+mn-cs"/>
                    </a:rPr>
                    <m:t> å</m:t>
                  </m:r>
                  <m:r>
                    <a:rPr lang="nb-NO" sz="1100" b="0" i="1">
                      <a:solidFill>
                        <a:schemeClr val="dk1"/>
                      </a:solidFill>
                      <a:effectLst/>
                      <a:latin typeface="Cambria Math" panose="02040503050406030204" pitchFamily="18" charset="0"/>
                      <a:ea typeface="+mn-ea"/>
                      <a:cs typeface="+mn-cs"/>
                    </a:rPr>
                    <m:t>𝑟</m:t>
                  </m:r>
                </m:oMath>
              </a14:m>
              <a:endParaRPr lang="nb-NO" sz="1200">
                <a:effectLst/>
              </a:endParaRPr>
            </a:p>
            <a:p>
              <a:endParaRPr lang="nb-NO" sz="1200">
                <a:latin typeface="Source Sans Pro" panose="020B0503030403020204" pitchFamily="34" charset="0"/>
              </a:endParaRPr>
            </a:p>
            <a:p>
              <a:r>
                <a:rPr lang="nb-NO" sz="1200">
                  <a:latin typeface="Source Sans Pro" panose="020B0503030403020204" pitchFamily="34" charset="0"/>
                </a:rPr>
                <a:t>Konvergeringsfaktoren er ulik for bensin og diesel på grunn av forskjellig energitetthet. Det er derfor nødvendig at brukeren spesifiserer type motor i referansekjøretøyet. </a:t>
              </a:r>
            </a:p>
            <a:p>
              <a:endParaRPr lang="nb-NO" sz="1200">
                <a:latin typeface="Source Sans Pro" panose="020B0503030403020204" pitchFamily="34" charset="0"/>
              </a:endParaRPr>
            </a:p>
            <a:p>
              <a:r>
                <a:rPr lang="nb-NO" sz="1200">
                  <a:latin typeface="Source Sans Pro" panose="020B0503030403020204" pitchFamily="34" charset="0"/>
                </a:rPr>
                <a:t>Kalkulatoren antar at biler</a:t>
              </a:r>
              <a:r>
                <a:rPr lang="nb-NO" sz="1200" baseline="0">
                  <a:latin typeface="Source Sans Pro" panose="020B0503030403020204" pitchFamily="34" charset="0"/>
                </a:rPr>
                <a:t> kjøpt etter forskriften</a:t>
              </a:r>
              <a:r>
                <a:rPr lang="nb-NO" sz="1200">
                  <a:latin typeface="Source Sans Pro" panose="020B0503030403020204" pitchFamily="34" charset="0"/>
                </a:rPr>
                <a:t> tilsvarer elbil, og ikke nullutslippsbil generelt. Den viser dermed kostnader knyttet til strømforbruk i driftsperioden. Driftskostnadene for elbil er beregnet etter formelen:</a:t>
              </a:r>
            </a:p>
            <a:p>
              <a:endParaRPr lang="nb-NO" sz="1200" b="0" i="0">
                <a:solidFill>
                  <a:schemeClr val="dk1"/>
                </a:solidFill>
                <a:effectLst/>
                <a:latin typeface="Source Sans Pro" panose="020B0503030403020204" pitchFamily="34" charset="0"/>
                <a:ea typeface="+mn-ea"/>
                <a:cs typeface="+mn-cs"/>
              </a:endParaRPr>
            </a:p>
            <a:p>
              <a:r>
                <a:rPr lang="nb-NO" sz="1200" b="1" i="0">
                  <a:solidFill>
                    <a:schemeClr val="dk1"/>
                  </a:solidFill>
                  <a:effectLst/>
                  <a:latin typeface="Source Sans Pro" panose="020B0503030403020204" pitchFamily="34" charset="0"/>
                  <a:ea typeface="+mn-ea"/>
                  <a:cs typeface="+mn-cs"/>
                </a:rPr>
                <a:t>D</a:t>
              </a:r>
              <a14:m>
                <m:oMath xmlns:m="http://schemas.openxmlformats.org/officeDocument/2006/math">
                  <m:r>
                    <a:rPr lang="nb-NO" sz="1100" b="1" i="1">
                      <a:solidFill>
                        <a:schemeClr val="dk1"/>
                      </a:solidFill>
                      <a:effectLst/>
                      <a:latin typeface="Cambria Math" panose="02040503050406030204" pitchFamily="18" charset="0"/>
                      <a:ea typeface="+mn-ea"/>
                      <a:cs typeface="+mn-cs"/>
                    </a:rPr>
                    <m:t>𝒓𝒊𝒇𝒕𝒔𝒌𝒐𝒔𝒕𝒏𝒂𝒅𝒆𝒓</m:t>
                  </m:r>
                  <m:r>
                    <a:rPr lang="nb-NO" sz="1100" b="0" i="1">
                      <a:solidFill>
                        <a:schemeClr val="dk1"/>
                      </a:solidFill>
                      <a:effectLst/>
                      <a:latin typeface="Cambria Math" panose="02040503050406030204" pitchFamily="18" charset="0"/>
                      <a:ea typeface="+mn-ea"/>
                      <a:cs typeface="+mn-cs"/>
                    </a:rPr>
                    <m:t>=</m:t>
                  </m:r>
                  <m:d>
                    <m:dPr>
                      <m:ctrlPr>
                        <a:rPr lang="nb-NO" sz="1100" b="0" i="1">
                          <a:solidFill>
                            <a:schemeClr val="dk1"/>
                          </a:solidFill>
                          <a:effectLst/>
                          <a:latin typeface="Cambria Math" panose="02040503050406030204" pitchFamily="18" charset="0"/>
                          <a:ea typeface="+mn-ea"/>
                          <a:cs typeface="+mn-cs"/>
                        </a:rPr>
                      </m:ctrlPr>
                    </m:dPr>
                    <m:e>
                      <m:d>
                        <m:dPr>
                          <m:ctrlPr>
                            <a:rPr lang="nb-NO" sz="1100" b="0" i="1">
                              <a:solidFill>
                                <a:schemeClr val="dk1"/>
                              </a:solidFill>
                              <a:effectLst/>
                              <a:latin typeface="Cambria Math" panose="02040503050406030204" pitchFamily="18" charset="0"/>
                              <a:ea typeface="+mn-ea"/>
                              <a:cs typeface="+mn-cs"/>
                            </a:rPr>
                          </m:ctrlPr>
                        </m:dPr>
                        <m:e>
                          <m:f>
                            <m:fPr>
                              <m:ctrlPr>
                                <a:rPr lang="nb-NO" sz="1100" b="0" i="1">
                                  <a:solidFill>
                                    <a:schemeClr val="dk1"/>
                                  </a:solidFill>
                                  <a:effectLst/>
                                  <a:latin typeface="Cambria Math" panose="02040503050406030204" pitchFamily="18" charset="0"/>
                                  <a:ea typeface="+mn-ea"/>
                                  <a:cs typeface="+mn-cs"/>
                                </a:rPr>
                              </m:ctrlPr>
                            </m:fPr>
                            <m:num>
                              <m:r>
                                <a:rPr lang="nb-NO" sz="1100" b="0" i="1">
                                  <a:solidFill>
                                    <a:schemeClr val="dk1"/>
                                  </a:solidFill>
                                  <a:effectLst/>
                                  <a:latin typeface="Cambria Math" panose="02040503050406030204" pitchFamily="18" charset="0"/>
                                  <a:ea typeface="+mn-ea"/>
                                  <a:cs typeface="+mn-cs"/>
                                </a:rPr>
                                <m:t>𝑠𝑡𝑟</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𝑚𝑓𝑜𝑟𝑏𝑟𝑢𝑘</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𝑝𝑒𝑟</m:t>
                              </m:r>
                              <m:r>
                                <a:rPr lang="nb-NO" sz="1100" b="0" i="1">
                                  <a:solidFill>
                                    <a:schemeClr val="dk1"/>
                                  </a:solidFill>
                                  <a:effectLst/>
                                  <a:latin typeface="Cambria Math" panose="02040503050406030204" pitchFamily="18" charset="0"/>
                                  <a:ea typeface="+mn-ea"/>
                                  <a:cs typeface="+mn-cs"/>
                                </a:rPr>
                                <m:t> 10 </m:t>
                              </m:r>
                              <m:r>
                                <a:rPr lang="nb-NO" sz="1100" b="0" i="1">
                                  <a:solidFill>
                                    <a:schemeClr val="dk1"/>
                                  </a:solidFill>
                                  <a:effectLst/>
                                  <a:latin typeface="Cambria Math" panose="02040503050406030204" pitchFamily="18" charset="0"/>
                                  <a:ea typeface="+mn-ea"/>
                                  <a:cs typeface="+mn-cs"/>
                                </a:rPr>
                                <m:t>𝑘𝑚</m:t>
                              </m:r>
                            </m:num>
                            <m:den>
                              <m:r>
                                <a:rPr lang="nb-NO" sz="1100" b="0" i="1">
                                  <a:solidFill>
                                    <a:schemeClr val="dk1"/>
                                  </a:solidFill>
                                  <a:effectLst/>
                                  <a:latin typeface="Cambria Math" panose="02040503050406030204" pitchFamily="18" charset="0"/>
                                  <a:ea typeface="+mn-ea"/>
                                  <a:cs typeface="+mn-cs"/>
                                </a:rPr>
                                <m:t>10</m:t>
                              </m:r>
                            </m:den>
                          </m:f>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𝑠𝑡𝑟</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𝑚𝑝𝑟𝑖𝑠</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𝑘𝑗</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𝑟𝑒𝑙𝑒𝑛𝑔𝑑𝑒</m:t>
                          </m:r>
                        </m:e>
                      </m:d>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𝑝𝑎𝑟𝑘𝑒𝑟𝑖𝑛𝑔𝑠𝑘𝑜𝑠𝑡𝑛𝑎𝑑𝑒𝑟</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𝑡𝑟𝑎𝑓𝑖𝑘𝑘𝑓𝑜𝑟𝑠𝑖𝑘𝑟𝑖𝑛𝑔𝑠𝑎𝑣𝑔𝑖𝑓𝑡</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𝑏𝑜𝑚𝑝𝑒𝑛𝑔𝑒𝑟</m:t>
                      </m:r>
                    </m:e>
                  </m:d>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𝑎𝑛𝑡𝑎𝑙𝑙</m:t>
                  </m:r>
                  <m:r>
                    <a:rPr lang="nb-NO" sz="1100" b="0" i="1">
                      <a:solidFill>
                        <a:schemeClr val="dk1"/>
                      </a:solidFill>
                      <a:effectLst/>
                      <a:latin typeface="Cambria Math" panose="02040503050406030204" pitchFamily="18" charset="0"/>
                      <a:ea typeface="+mn-ea"/>
                      <a:cs typeface="+mn-cs"/>
                    </a:rPr>
                    <m:t> </m:t>
                  </m:r>
                  <m:r>
                    <a:rPr lang="nb-NO" sz="1100" b="0" i="1">
                      <a:solidFill>
                        <a:schemeClr val="dk1"/>
                      </a:solidFill>
                      <a:effectLst/>
                      <a:latin typeface="Cambria Math" panose="02040503050406030204" pitchFamily="18" charset="0"/>
                      <a:ea typeface="+mn-ea"/>
                      <a:cs typeface="+mn-cs"/>
                    </a:rPr>
                    <m:t>𝑘𝑗</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𝑟𝑒𝑡</m:t>
                  </m:r>
                  <m:r>
                    <a:rPr lang="nb-NO" sz="1100" b="0" i="1">
                      <a:solidFill>
                        <a:schemeClr val="dk1"/>
                      </a:solidFill>
                      <a:effectLst/>
                      <a:latin typeface="Cambria Math" panose="02040503050406030204" pitchFamily="18" charset="0"/>
                      <a:ea typeface="+mn-ea"/>
                      <a:cs typeface="+mn-cs"/>
                    </a:rPr>
                    <m:t>ø</m:t>
                  </m:r>
                  <m:r>
                    <a:rPr lang="nb-NO" sz="1100" b="0" i="1">
                      <a:solidFill>
                        <a:schemeClr val="dk1"/>
                      </a:solidFill>
                      <a:effectLst/>
                      <a:latin typeface="Cambria Math" panose="02040503050406030204" pitchFamily="18" charset="0"/>
                      <a:ea typeface="+mn-ea"/>
                      <a:cs typeface="+mn-cs"/>
                    </a:rPr>
                    <m:t>𝑦</m:t>
                  </m:r>
                  <m:r>
                    <a:rPr lang="nb-NO" sz="1100" b="0" i="1">
                      <a:solidFill>
                        <a:schemeClr val="dk1"/>
                      </a:solidFill>
                      <a:effectLst/>
                      <a:latin typeface="Cambria Math" panose="02040503050406030204" pitchFamily="18" charset="0"/>
                      <a:ea typeface="+mn-ea"/>
                      <a:cs typeface="+mn-cs"/>
                    </a:rPr>
                    <m:t>×</m:t>
                  </m:r>
                  <m:r>
                    <a:rPr lang="nb-NO" sz="1100" b="0" i="1">
                      <a:solidFill>
                        <a:schemeClr val="dk1"/>
                      </a:solidFill>
                      <a:effectLst/>
                      <a:latin typeface="Cambria Math" panose="02040503050406030204" pitchFamily="18" charset="0"/>
                      <a:ea typeface="+mn-ea"/>
                      <a:cs typeface="+mn-cs"/>
                    </a:rPr>
                    <m:t>𝑎𝑛𝑡𝑎𝑙𝑙</m:t>
                  </m:r>
                  <m:r>
                    <a:rPr lang="nb-NO" sz="1100" b="0" i="1">
                      <a:solidFill>
                        <a:schemeClr val="dk1"/>
                      </a:solidFill>
                      <a:effectLst/>
                      <a:latin typeface="Cambria Math" panose="02040503050406030204" pitchFamily="18" charset="0"/>
                      <a:ea typeface="+mn-ea"/>
                      <a:cs typeface="+mn-cs"/>
                    </a:rPr>
                    <m:t> å</m:t>
                  </m:r>
                  <m:r>
                    <a:rPr lang="nb-NO" sz="1100" b="0" i="1">
                      <a:solidFill>
                        <a:schemeClr val="dk1"/>
                      </a:solidFill>
                      <a:effectLst/>
                      <a:latin typeface="Cambria Math" panose="02040503050406030204" pitchFamily="18" charset="0"/>
                      <a:ea typeface="+mn-ea"/>
                      <a:cs typeface="+mn-cs"/>
                    </a:rPr>
                    <m:t>𝑟</m:t>
                  </m:r>
                </m:oMath>
              </a14:m>
              <a:endParaRPr lang="nb-NO" sz="1200">
                <a:effectLst/>
              </a:endParaRPr>
            </a:p>
            <a:p>
              <a:endParaRPr lang="nb-NO" sz="1200">
                <a:latin typeface="Source Sans Pro" panose="020B0503030403020204" pitchFamily="34" charset="0"/>
              </a:endParaRPr>
            </a:p>
            <a:p>
              <a:r>
                <a:rPr lang="nb-NO" sz="1200">
                  <a:latin typeface="Source Sans Pro" panose="020B0503030403020204" pitchFamily="34" charset="0"/>
                </a:rPr>
                <a:t>For å beregne investeringskostnadene ved å anskaffe en bil tar vi utgangspunkt i Opplysningsrådet for</a:t>
              </a:r>
              <a:r>
                <a:rPr lang="nb-NO" sz="1200" baseline="0">
                  <a:latin typeface="Source Sans Pro" panose="020B0503030403020204" pitchFamily="34" charset="0"/>
                </a:rPr>
                <a:t> veitrafikken sin kalkyle. I kalkylen har de beregnet årlige utgifter ved å kjøpe en bil, å kjøre den og vedlikehold av bilen. Disse beregningene er gjort for 6 forskjellige prisklasser for en ny bil, 4 årlige kjørelengder og 4 forskjellige motortyper (bruk av drivstoff). I denne kalkulatoren bruker vi kun kalkylen for kjøretøy med ny pris på 480 000 kr og 3 forskjellige motortyper (diesel, bensin og elektrisk). Den årlige kjørelengden kan brukeren av kalkulatoren selv bestemme. Vi har også valgt å utelate enkelte av variablene i kalkylen fra kalkulatoren fordi vi har hentet dem fra et annet sted. Investeringskostnadene er beregnet etter følgende formel for alle typer kjøretøy:</a:t>
              </a:r>
            </a:p>
            <a:p>
              <a:endParaRPr lang="nb-NO" sz="1200" baseline="0">
                <a:latin typeface="Source Sans Pro" panose="020B0503030403020204" pitchFamily="34" charset="0"/>
              </a:endParaRPr>
            </a:p>
            <a:p>
              <a:pPr/>
              <a14:m>
                <m:oMathPara xmlns:m="http://schemas.openxmlformats.org/officeDocument/2006/math">
                  <m:oMathParaPr>
                    <m:jc m:val="left"/>
                  </m:oMathParaPr>
                  <m:oMath xmlns:m="http://schemas.openxmlformats.org/officeDocument/2006/math">
                    <m:r>
                      <a:rPr lang="nb-NO" sz="1100" b="1" i="0">
                        <a:latin typeface="Cambria Math" panose="02040503050406030204" pitchFamily="18" charset="0"/>
                      </a:rPr>
                      <m:t>𝐈𝐧𝐯𝐞𝐬𝐭𝐞𝐫𝐢𝐧𝐠𝐬𝐤𝐨𝐬𝐭𝐧𝐚𝐝𝐞𝐫</m:t>
                    </m:r>
                    <m:r>
                      <a:rPr lang="nb-NO" sz="1100" b="0" i="0">
                        <a:latin typeface="Cambria Math" panose="02040503050406030204" pitchFamily="18" charset="0"/>
                      </a:rPr>
                      <m:t>=</m:t>
                    </m:r>
                    <m:d>
                      <m:dPr>
                        <m:ctrlPr>
                          <a:rPr lang="nb-NO" sz="1100" b="0" i="1">
                            <a:latin typeface="Cambria Math" panose="02040503050406030204" pitchFamily="18" charset="0"/>
                          </a:rPr>
                        </m:ctrlPr>
                      </m:dPr>
                      <m:e>
                        <m:r>
                          <a:rPr lang="nb-NO" sz="1100" b="0" i="0">
                            <a:latin typeface="Cambria Math" panose="02040503050406030204" pitchFamily="18" charset="0"/>
                          </a:rPr>
                          <m:t>å</m:t>
                        </m:r>
                        <m:r>
                          <m:rPr>
                            <m:sty m:val="p"/>
                          </m:rPr>
                          <a:rPr lang="nb-NO" sz="1100" b="0" i="0">
                            <a:latin typeface="Cambria Math" panose="02040503050406030204" pitchFamily="18" charset="0"/>
                          </a:rPr>
                          <m:t>rlig</m:t>
                        </m:r>
                        <m:r>
                          <a:rPr lang="nb-NO" sz="1100" b="0" i="0">
                            <a:latin typeface="Cambria Math" panose="02040503050406030204" pitchFamily="18" charset="0"/>
                          </a:rPr>
                          <m:t> </m:t>
                        </m:r>
                        <m:r>
                          <m:rPr>
                            <m:sty m:val="p"/>
                          </m:rPr>
                          <a:rPr lang="nb-NO" sz="1100" b="0" i="0">
                            <a:latin typeface="Cambria Math" panose="02040503050406030204" pitchFamily="18" charset="0"/>
                          </a:rPr>
                          <m:t>avskriving</m:t>
                        </m:r>
                        <m:r>
                          <a:rPr lang="nb-NO" sz="1100" b="0" i="0">
                            <a:latin typeface="Cambria Math" panose="02040503050406030204" pitchFamily="18" charset="0"/>
                          </a:rPr>
                          <m:t>+</m:t>
                        </m:r>
                        <m:r>
                          <m:rPr>
                            <m:sty m:val="p"/>
                          </m:rPr>
                          <a:rPr lang="nb-NO" sz="1100" b="0" i="0">
                            <a:latin typeface="Cambria Math" panose="02040503050406030204" pitchFamily="18" charset="0"/>
                          </a:rPr>
                          <m:t>renter</m:t>
                        </m:r>
                        <m:r>
                          <a:rPr lang="nb-NO" sz="1100" b="0" i="0">
                            <a:latin typeface="Cambria Math" panose="02040503050406030204" pitchFamily="18" charset="0"/>
                          </a:rPr>
                          <m:t> </m:t>
                        </m:r>
                        <m:r>
                          <m:rPr>
                            <m:sty m:val="p"/>
                          </m:rPr>
                          <a:rPr lang="nb-NO" sz="1100" b="0" i="0">
                            <a:latin typeface="Cambria Math" panose="02040503050406030204" pitchFamily="18" charset="0"/>
                          </a:rPr>
                          <m:t>av</m:t>
                        </m:r>
                        <m:r>
                          <a:rPr lang="nb-NO" sz="1100" b="0" i="0">
                            <a:latin typeface="Cambria Math" panose="02040503050406030204" pitchFamily="18" charset="0"/>
                          </a:rPr>
                          <m:t> </m:t>
                        </m:r>
                        <m:r>
                          <m:rPr>
                            <m:sty m:val="p"/>
                          </m:rPr>
                          <a:rPr lang="nb-NO" sz="1100" b="0" i="0">
                            <a:latin typeface="Cambria Math" panose="02040503050406030204" pitchFamily="18" charset="0"/>
                          </a:rPr>
                          <m:t>bundet</m:t>
                        </m:r>
                        <m:r>
                          <a:rPr lang="nb-NO" sz="1100" b="0" i="0">
                            <a:latin typeface="Cambria Math" panose="02040503050406030204" pitchFamily="18" charset="0"/>
                          </a:rPr>
                          <m:t> </m:t>
                        </m:r>
                        <m:r>
                          <m:rPr>
                            <m:sty m:val="p"/>
                          </m:rPr>
                          <a:rPr lang="nb-NO" sz="1100" b="0" i="0">
                            <a:latin typeface="Cambria Math" panose="02040503050406030204" pitchFamily="18" charset="0"/>
                          </a:rPr>
                          <m:t>kapital</m:t>
                        </m:r>
                        <m:r>
                          <a:rPr lang="nb-NO" sz="1100" b="0" i="0">
                            <a:latin typeface="Cambria Math" panose="02040503050406030204" pitchFamily="18" charset="0"/>
                          </a:rPr>
                          <m:t>+</m:t>
                        </m:r>
                        <m:r>
                          <m:rPr>
                            <m:sty m:val="p"/>
                          </m:rPr>
                          <a:rPr lang="nb-NO" sz="1100" b="0" i="0">
                            <a:latin typeface="Cambria Math" panose="02040503050406030204" pitchFamily="18" charset="0"/>
                          </a:rPr>
                          <m:t>service</m:t>
                        </m:r>
                        <m:r>
                          <a:rPr lang="nb-NO" sz="1100" b="0" i="0">
                            <a:latin typeface="Cambria Math" panose="02040503050406030204" pitchFamily="18" charset="0"/>
                          </a:rPr>
                          <m:t>+</m:t>
                        </m:r>
                        <m:r>
                          <m:rPr>
                            <m:sty m:val="p"/>
                          </m:rPr>
                          <a:rPr lang="nb-NO" sz="1100" b="0" i="0">
                            <a:latin typeface="Cambria Math" panose="02040503050406030204" pitchFamily="18" charset="0"/>
                          </a:rPr>
                          <m:t>dekk</m:t>
                        </m:r>
                        <m:r>
                          <a:rPr lang="nb-NO" sz="1100" b="0" i="0">
                            <a:latin typeface="Cambria Math" panose="02040503050406030204" pitchFamily="18" charset="0"/>
                          </a:rPr>
                          <m:t>+</m:t>
                        </m:r>
                        <m:r>
                          <m:rPr>
                            <m:sty m:val="p"/>
                          </m:rPr>
                          <a:rPr lang="nb-NO" sz="1100" b="0" i="0">
                            <a:latin typeface="Cambria Math" panose="02040503050406030204" pitchFamily="18" charset="0"/>
                          </a:rPr>
                          <m:t>forsikring</m:t>
                        </m:r>
                        <m:r>
                          <a:rPr lang="nb-NO" sz="1100" b="0" i="0">
                            <a:latin typeface="Cambria Math" panose="02040503050406030204" pitchFamily="18" charset="0"/>
                          </a:rPr>
                          <m:t>+</m:t>
                        </m:r>
                        <m:r>
                          <m:rPr>
                            <m:sty m:val="p"/>
                          </m:rPr>
                          <a:rPr lang="nb-NO" sz="1100" b="0" i="0">
                            <a:latin typeface="Cambria Math" panose="02040503050406030204" pitchFamily="18" charset="0"/>
                          </a:rPr>
                          <m:t>vedlikehold</m:t>
                        </m:r>
                      </m:e>
                    </m:d>
                    <m:r>
                      <a:rPr lang="nb-NO" sz="1100" b="0" i="0">
                        <a:latin typeface="Cambria Math" panose="02040503050406030204" pitchFamily="18" charset="0"/>
                        <a:ea typeface="Cambria Math" panose="02040503050406030204" pitchFamily="18" charset="0"/>
                      </a:rPr>
                      <m:t>×</m:t>
                    </m:r>
                    <m:r>
                      <m:rPr>
                        <m:sty m:val="p"/>
                      </m:rPr>
                      <a:rPr lang="nb-NO" sz="1100" b="0" i="0">
                        <a:latin typeface="Cambria Math" panose="02040503050406030204" pitchFamily="18" charset="0"/>
                        <a:ea typeface="Cambria Math" panose="02040503050406030204" pitchFamily="18" charset="0"/>
                      </a:rPr>
                      <m:t>antall</m:t>
                    </m:r>
                    <m:r>
                      <a:rPr lang="nb-NO" sz="1100" b="0" i="0">
                        <a:latin typeface="Cambria Math" panose="02040503050406030204" pitchFamily="18" charset="0"/>
                        <a:ea typeface="Cambria Math" panose="02040503050406030204" pitchFamily="18" charset="0"/>
                      </a:rPr>
                      <m:t> </m:t>
                    </m:r>
                    <m:r>
                      <m:rPr>
                        <m:sty m:val="p"/>
                      </m:rPr>
                      <a:rPr lang="nb-NO" sz="1100" b="0" i="0">
                        <a:latin typeface="Cambria Math" panose="02040503050406030204" pitchFamily="18" charset="0"/>
                        <a:ea typeface="Cambria Math" panose="02040503050406030204" pitchFamily="18" charset="0"/>
                      </a:rPr>
                      <m:t>kj</m:t>
                    </m:r>
                    <m:r>
                      <a:rPr lang="nb-NO" sz="1100" b="0" i="0">
                        <a:latin typeface="Cambria Math" panose="02040503050406030204" pitchFamily="18" charset="0"/>
                        <a:ea typeface="Cambria Math" panose="02040503050406030204" pitchFamily="18" charset="0"/>
                      </a:rPr>
                      <m:t>ø</m:t>
                    </m:r>
                    <m:r>
                      <m:rPr>
                        <m:sty m:val="p"/>
                      </m:rPr>
                      <a:rPr lang="nb-NO" sz="1100" b="0" i="0">
                        <a:latin typeface="Cambria Math" panose="02040503050406030204" pitchFamily="18" charset="0"/>
                        <a:ea typeface="Cambria Math" panose="02040503050406030204" pitchFamily="18" charset="0"/>
                      </a:rPr>
                      <m:t>ret</m:t>
                    </m:r>
                    <m:r>
                      <a:rPr lang="nb-NO" sz="1100" b="0" i="0">
                        <a:latin typeface="Cambria Math" panose="02040503050406030204" pitchFamily="18" charset="0"/>
                        <a:ea typeface="Cambria Math" panose="02040503050406030204" pitchFamily="18" charset="0"/>
                      </a:rPr>
                      <m:t>ø</m:t>
                    </m:r>
                    <m:r>
                      <m:rPr>
                        <m:sty m:val="p"/>
                      </m:rPr>
                      <a:rPr lang="nb-NO" sz="1100" b="0" i="0">
                        <a:latin typeface="Cambria Math" panose="02040503050406030204" pitchFamily="18" charset="0"/>
                        <a:ea typeface="Cambria Math" panose="02040503050406030204" pitchFamily="18" charset="0"/>
                      </a:rPr>
                      <m:t>y</m:t>
                    </m:r>
                    <m:r>
                      <a:rPr lang="nb-NO" sz="1100" b="0" i="0">
                        <a:latin typeface="Cambria Math" panose="02040503050406030204" pitchFamily="18" charset="0"/>
                        <a:ea typeface="Cambria Math" panose="02040503050406030204" pitchFamily="18" charset="0"/>
                      </a:rPr>
                      <m:t> ×</m:t>
                    </m:r>
                    <m:r>
                      <m:rPr>
                        <m:sty m:val="p"/>
                      </m:rPr>
                      <a:rPr lang="nb-NO" sz="1100" b="0" i="0">
                        <a:latin typeface="Cambria Math" panose="02040503050406030204" pitchFamily="18" charset="0"/>
                        <a:ea typeface="Cambria Math" panose="02040503050406030204" pitchFamily="18" charset="0"/>
                      </a:rPr>
                      <m:t>antall</m:t>
                    </m:r>
                    <m:r>
                      <a:rPr lang="nb-NO" sz="1100" b="0" i="0">
                        <a:latin typeface="Cambria Math" panose="02040503050406030204" pitchFamily="18" charset="0"/>
                        <a:ea typeface="Cambria Math" panose="02040503050406030204" pitchFamily="18" charset="0"/>
                      </a:rPr>
                      <m:t> å</m:t>
                    </m:r>
                    <m:r>
                      <m:rPr>
                        <m:sty m:val="p"/>
                      </m:rPr>
                      <a:rPr lang="nb-NO" sz="1100" b="0" i="0">
                        <a:latin typeface="Cambria Math" panose="02040503050406030204" pitchFamily="18" charset="0"/>
                        <a:ea typeface="Cambria Math" panose="02040503050406030204" pitchFamily="18" charset="0"/>
                      </a:rPr>
                      <m:t>r</m:t>
                    </m:r>
                  </m:oMath>
                </m:oMathPara>
              </a14:m>
              <a:endParaRPr lang="nb-NO" sz="1100" b="0" i="0">
                <a:latin typeface="Source Sans Pro" panose="020B0503030403020204" pitchFamily="34" charset="0"/>
                <a:ea typeface="Cambria Math" panose="02040503050406030204" pitchFamily="18" charset="0"/>
              </a:endParaRPr>
            </a:p>
            <a:p>
              <a:endParaRPr lang="nb-NO" sz="1200">
                <a:latin typeface="Source Sans Pro" panose="020B0503030403020204" pitchFamily="34" charset="0"/>
              </a:endParaRPr>
            </a:p>
            <a:p>
              <a:r>
                <a:rPr lang="nb-NO" sz="1200">
                  <a:latin typeface="Source Sans Pro" panose="020B0503030403020204" pitchFamily="34" charset="0"/>
                </a:rPr>
                <a:t>For å beregne totale kostnader legges</a:t>
              </a:r>
              <a:r>
                <a:rPr lang="nb-NO" sz="1200" baseline="0">
                  <a:latin typeface="Source Sans Pro" panose="020B0503030403020204" pitchFamily="34" charset="0"/>
                </a:rPr>
                <a:t> driftskostnader investeringskostnader sammen.</a:t>
              </a:r>
              <a:endParaRPr lang="nb-NO" sz="1200">
                <a:latin typeface="Source Sans Pro" panose="020B0503030403020204" pitchFamily="34" charset="0"/>
              </a:endParaRPr>
            </a:p>
            <a:p>
              <a:endParaRPr lang="nb-NO" sz="1200">
                <a:latin typeface="Source Sans Pro" panose="020B0503030403020204" pitchFamily="34" charset="0"/>
              </a:endParaRPr>
            </a:p>
            <a:p>
              <a:r>
                <a:rPr lang="nb-NO" sz="1200">
                  <a:latin typeface="Source Sans Pro" panose="020B0503030403020204" pitchFamily="34" charset="0"/>
                </a:rPr>
                <a:t>Parameterne som inngår i beregningene for fossilbiler og elbiler har følgende standardverdier og kilder: </a:t>
              </a:r>
            </a:p>
          </xdr:txBody>
        </xdr:sp>
      </mc:Choice>
      <mc:Fallback xmlns="">
        <xdr:sp macro="" textlink="">
          <xdr:nvSpPr>
            <xdr:cNvPr id="6" name="TekstSylinder 5">
              <a:extLst>
                <a:ext uri="{FF2B5EF4-FFF2-40B4-BE49-F238E27FC236}">
                  <a16:creationId xmlns:a16="http://schemas.microsoft.com/office/drawing/2014/main" id="{FCA0F8E7-8973-4ACB-8A0E-9D8333F09D40}"/>
                </a:ext>
              </a:extLst>
            </xdr:cNvPr>
            <xdr:cNvSpPr txBox="1"/>
          </xdr:nvSpPr>
          <xdr:spPr>
            <a:xfrm>
              <a:off x="452650" y="5414222"/>
              <a:ext cx="8621976" cy="58252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200">
                  <a:latin typeface="Source Sans Pro" panose="020B0503030403020204" pitchFamily="34" charset="0"/>
                </a:rPr>
                <a:t>Driftkostnadene for fossile kjøretøy (referansekjøretøy) blir beregnet i henhold til følgende formel:</a:t>
              </a:r>
            </a:p>
            <a:p>
              <a:r>
                <a:rPr lang="nb-NO" sz="1200" b="1" i="0">
                  <a:solidFill>
                    <a:schemeClr val="dk1"/>
                  </a:solidFill>
                  <a:effectLst/>
                  <a:latin typeface="Source Sans Pro" panose="020B0503030403020204" pitchFamily="34" charset="0"/>
                  <a:ea typeface="+mn-ea"/>
                  <a:cs typeface="+mn-cs"/>
                </a:rPr>
                <a:t>D</a:t>
              </a:r>
              <a:r>
                <a:rPr lang="nb-NO" sz="1100" b="1" i="0">
                  <a:solidFill>
                    <a:schemeClr val="dk1"/>
                  </a:solidFill>
                  <a:effectLst/>
                  <a:latin typeface="Cambria Math" panose="02040503050406030204" pitchFamily="18" charset="0"/>
                  <a:ea typeface="+mn-ea"/>
                  <a:cs typeface="+mn-cs"/>
                </a:rPr>
                <a:t>𝒓𝒊𝒇𝒕𝒔𝒌𝒐𝒔𝒕𝒏𝒂𝒅𝒆𝒓</a:t>
              </a:r>
              <a:r>
                <a:rPr lang="nb-NO" sz="1100" b="0" i="0">
                  <a:solidFill>
                    <a:schemeClr val="dk1"/>
                  </a:solidFill>
                  <a:effectLst/>
                  <a:latin typeface="Cambria Math" panose="02040503050406030204" pitchFamily="18" charset="0"/>
                  <a:ea typeface="+mn-ea"/>
                  <a:cs typeface="+mn-cs"/>
                </a:rPr>
                <a:t>=(((𝑢𝑡𝑠𝑙𝑖𝑝𝑝 𝑝𝑒𝑟 𝑘𝑚×𝑘𝑗ø𝑟𝑒𝑙𝑒𝑛𝑔𝑑𝑒)/𝑘𝑜𝑛𝑣𝑒𝑟𝑔𝑒𝑟𝑖𝑛𝑔𝑠𝑓𝑎𝑘𝑡𝑜𝑟×𝑑𝑟𝑖𝑣𝑠𝑡𝑜𝑓𝑓𝑝𝑟𝑖𝑠)+𝑝𝑎𝑟𝑘𝑒𝑟𝑖𝑛𝑔𝑠𝑘𝑜𝑠𝑡𝑛𝑎𝑑𝑒𝑟+𝑡𝑟𝑎𝑓𝑖𝑘𝑘𝑓𝑜𝑟𝑠𝑖𝑘𝑟𝑖𝑛𝑔𝑠𝑎𝑣𝑔𝑖𝑓𝑡+𝑏𝑜𝑚𝑝𝑒𝑛𝑔𝑒𝑟)×𝑎𝑛𝑡𝑎𝑙𝑙 𝑘𝑗ø𝑟𝑒𝑡ø𝑦×𝑎𝑛𝑡𝑎𝑙𝑙 å𝑟</a:t>
              </a:r>
              <a:endParaRPr lang="nb-NO" sz="1200">
                <a:effectLst/>
              </a:endParaRPr>
            </a:p>
            <a:p>
              <a:endParaRPr lang="nb-NO" sz="1200">
                <a:latin typeface="Source Sans Pro" panose="020B0503030403020204" pitchFamily="34" charset="0"/>
              </a:endParaRPr>
            </a:p>
            <a:p>
              <a:r>
                <a:rPr lang="nb-NO" sz="1200">
                  <a:latin typeface="Source Sans Pro" panose="020B0503030403020204" pitchFamily="34" charset="0"/>
                </a:rPr>
                <a:t>Konvergeringsfaktoren er ulik for bensin og diesel på grunn av forskjellig energitetthet. Det er derfor nødvendig at brukeren spesifiserer type motor i referansekjøretøyet. </a:t>
              </a:r>
            </a:p>
            <a:p>
              <a:endParaRPr lang="nb-NO" sz="1200">
                <a:latin typeface="Source Sans Pro" panose="020B0503030403020204" pitchFamily="34" charset="0"/>
              </a:endParaRPr>
            </a:p>
            <a:p>
              <a:r>
                <a:rPr lang="nb-NO" sz="1200">
                  <a:latin typeface="Source Sans Pro" panose="020B0503030403020204" pitchFamily="34" charset="0"/>
                </a:rPr>
                <a:t>Kalkulatoren antar at biler</a:t>
              </a:r>
              <a:r>
                <a:rPr lang="nb-NO" sz="1200" baseline="0">
                  <a:latin typeface="Source Sans Pro" panose="020B0503030403020204" pitchFamily="34" charset="0"/>
                </a:rPr>
                <a:t> kjøpt etter forskriften</a:t>
              </a:r>
              <a:r>
                <a:rPr lang="nb-NO" sz="1200">
                  <a:latin typeface="Source Sans Pro" panose="020B0503030403020204" pitchFamily="34" charset="0"/>
                </a:rPr>
                <a:t> tilsvarer elbil, og ikke nullutslippsbil generelt. Den viser dermed kostnader knyttet til strømforbruk i driftsperioden. Driftskostnadene for elbil er beregnet etter formelen:</a:t>
              </a:r>
            </a:p>
            <a:p>
              <a:endParaRPr lang="nb-NO" sz="1200" b="0" i="0">
                <a:solidFill>
                  <a:schemeClr val="dk1"/>
                </a:solidFill>
                <a:effectLst/>
                <a:latin typeface="Source Sans Pro" panose="020B0503030403020204" pitchFamily="34" charset="0"/>
                <a:ea typeface="+mn-ea"/>
                <a:cs typeface="+mn-cs"/>
              </a:endParaRPr>
            </a:p>
            <a:p>
              <a:r>
                <a:rPr lang="nb-NO" sz="1200" b="1" i="0">
                  <a:solidFill>
                    <a:schemeClr val="dk1"/>
                  </a:solidFill>
                  <a:effectLst/>
                  <a:latin typeface="Source Sans Pro" panose="020B0503030403020204" pitchFamily="34" charset="0"/>
                  <a:ea typeface="+mn-ea"/>
                  <a:cs typeface="+mn-cs"/>
                </a:rPr>
                <a:t>D</a:t>
              </a:r>
              <a:r>
                <a:rPr lang="nb-NO" sz="1100" b="1" i="0">
                  <a:solidFill>
                    <a:schemeClr val="dk1"/>
                  </a:solidFill>
                  <a:effectLst/>
                  <a:latin typeface="Cambria Math" panose="02040503050406030204" pitchFamily="18" charset="0"/>
                  <a:ea typeface="+mn-ea"/>
                  <a:cs typeface="+mn-cs"/>
                </a:rPr>
                <a:t>𝒓𝒊𝒇𝒕𝒔𝒌𝒐𝒔𝒕𝒏𝒂𝒅𝒆𝒓</a:t>
              </a:r>
              <a:r>
                <a:rPr lang="nb-NO" sz="1100" b="0" i="0">
                  <a:solidFill>
                    <a:schemeClr val="dk1"/>
                  </a:solidFill>
                  <a:effectLst/>
                  <a:latin typeface="Cambria Math" panose="02040503050406030204" pitchFamily="18" charset="0"/>
                  <a:ea typeface="+mn-ea"/>
                  <a:cs typeface="+mn-cs"/>
                </a:rPr>
                <a:t>=(((𝑠𝑡𝑟ø𝑚𝑓𝑜𝑟𝑏𝑟𝑢𝑘 𝑝𝑒𝑟 10 𝑘𝑚)/10×𝑠𝑡𝑟ø𝑚𝑝𝑟𝑖𝑠×𝑘𝑗ø𝑟𝑒𝑙𝑒𝑛𝑔𝑑𝑒)+𝑝𝑎𝑟𝑘𝑒𝑟𝑖𝑛𝑔𝑠𝑘𝑜𝑠𝑡𝑛𝑎𝑑𝑒𝑟+𝑡𝑟𝑎𝑓𝑖𝑘𝑘𝑓𝑜𝑟𝑠𝑖𝑘𝑟𝑖𝑛𝑔𝑠𝑎𝑣𝑔𝑖𝑓𝑡+𝑏𝑜𝑚𝑝𝑒𝑛𝑔𝑒𝑟)×𝑎𝑛𝑡𝑎𝑙𝑙 𝑘𝑗ø𝑟𝑒𝑡ø𝑦×𝑎𝑛𝑡𝑎𝑙𝑙 å𝑟</a:t>
              </a:r>
              <a:endParaRPr lang="nb-NO" sz="1200">
                <a:effectLst/>
              </a:endParaRPr>
            </a:p>
            <a:p>
              <a:endParaRPr lang="nb-NO" sz="1200">
                <a:latin typeface="Source Sans Pro" panose="020B0503030403020204" pitchFamily="34" charset="0"/>
              </a:endParaRPr>
            </a:p>
            <a:p>
              <a:r>
                <a:rPr lang="nb-NO" sz="1200">
                  <a:latin typeface="Source Sans Pro" panose="020B0503030403020204" pitchFamily="34" charset="0"/>
                </a:rPr>
                <a:t>For å beregne investeringskostnadene ved å anskaffe en bil tar vi utgangspunkt i Opplysningsrådet for</a:t>
              </a:r>
              <a:r>
                <a:rPr lang="nb-NO" sz="1200" baseline="0">
                  <a:latin typeface="Source Sans Pro" panose="020B0503030403020204" pitchFamily="34" charset="0"/>
                </a:rPr>
                <a:t> veitrafikken sin kalkyle. I kalkylen har de beregnet årlige utgifter ved å kjøpe en bil, å kjøre den og vedlikehold av bilen. Disse beregningene er gjort for 6 forskjellige prisklasser for en ny bil, 4 årlige kjørelengder og 4 forskjellige motortyper (bruk av drivstoff). I denne kalkulatoren bruker vi kun kalkylen for kjøretøy med ny pris på 480 000 kr og 3 forskjellige motortyper (diesel, bensin og elektrisk). Den årlige kjørelengden kan brukeren av kalkulatoren selv bestemme. Vi har også valgt å utelate enkelte av variablene i kalkylen fra kalkulatoren fordi vi har hentet dem fra et annet sted. Investeringskostnadene er beregnet etter følgende formel for alle typer kjøretøy:</a:t>
              </a:r>
            </a:p>
            <a:p>
              <a:endParaRPr lang="nb-NO" sz="1200" baseline="0">
                <a:latin typeface="Source Sans Pro" panose="020B0503030403020204" pitchFamily="34" charset="0"/>
              </a:endParaRPr>
            </a:p>
            <a:p>
              <a:pPr/>
              <a:r>
                <a:rPr lang="nb-NO" sz="1100" b="1" i="0">
                  <a:latin typeface="Cambria Math" panose="02040503050406030204" pitchFamily="18" charset="0"/>
                </a:rPr>
                <a:t>𝐈𝐧𝐯𝐞𝐬𝐭𝐞𝐫𝐢𝐧𝐠𝐬𝐤𝐨𝐬𝐭𝐧𝐚𝐝𝐞𝐫</a:t>
              </a:r>
              <a:r>
                <a:rPr lang="nb-NO" sz="1100" b="0" i="0">
                  <a:latin typeface="Cambria Math" panose="02040503050406030204" pitchFamily="18" charset="0"/>
                </a:rPr>
                <a:t>=(årlig avskriving+renter av bundet kapital+service+dekk+forsikring+vedlikehold)</a:t>
              </a:r>
              <a:r>
                <a:rPr lang="nb-NO" sz="1100" b="0" i="0">
                  <a:latin typeface="Cambria Math" panose="02040503050406030204" pitchFamily="18" charset="0"/>
                  <a:ea typeface="Cambria Math" panose="02040503050406030204" pitchFamily="18" charset="0"/>
                </a:rPr>
                <a:t>×antall kjøretøy ×antall år</a:t>
              </a:r>
              <a:endParaRPr lang="nb-NO" sz="1100" b="0" i="0">
                <a:latin typeface="Source Sans Pro" panose="020B0503030403020204" pitchFamily="34" charset="0"/>
                <a:ea typeface="Cambria Math" panose="02040503050406030204" pitchFamily="18" charset="0"/>
              </a:endParaRPr>
            </a:p>
            <a:p>
              <a:endParaRPr lang="nb-NO" sz="1200">
                <a:latin typeface="Source Sans Pro" panose="020B0503030403020204" pitchFamily="34" charset="0"/>
              </a:endParaRPr>
            </a:p>
            <a:p>
              <a:r>
                <a:rPr lang="nb-NO" sz="1200">
                  <a:latin typeface="Source Sans Pro" panose="020B0503030403020204" pitchFamily="34" charset="0"/>
                </a:rPr>
                <a:t>For å beregne totale kostnader legges</a:t>
              </a:r>
              <a:r>
                <a:rPr lang="nb-NO" sz="1200" baseline="0">
                  <a:latin typeface="Source Sans Pro" panose="020B0503030403020204" pitchFamily="34" charset="0"/>
                </a:rPr>
                <a:t> driftskostnader investeringskostnader sammen.</a:t>
              </a:r>
              <a:endParaRPr lang="nb-NO" sz="1200">
                <a:latin typeface="Source Sans Pro" panose="020B0503030403020204" pitchFamily="34" charset="0"/>
              </a:endParaRPr>
            </a:p>
            <a:p>
              <a:endParaRPr lang="nb-NO" sz="1200">
                <a:latin typeface="Source Sans Pro" panose="020B0503030403020204" pitchFamily="34" charset="0"/>
              </a:endParaRPr>
            </a:p>
            <a:p>
              <a:r>
                <a:rPr lang="nb-NO" sz="1200">
                  <a:latin typeface="Source Sans Pro" panose="020B0503030403020204" pitchFamily="34" charset="0"/>
                </a:rPr>
                <a:t>Parameterne som inngår i beregningene for fossilbiler og elbiler har følgende standardverdier og kilder: </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oneCellAnchor>
    <xdr:from>
      <xdr:col>2</xdr:col>
      <xdr:colOff>38101</xdr:colOff>
      <xdr:row>0</xdr:row>
      <xdr:rowOff>72390</xdr:rowOff>
    </xdr:from>
    <xdr:ext cx="1470660" cy="419439"/>
    <xdr:pic>
      <xdr:nvPicPr>
        <xdr:cNvPr id="2" name="Bilde 1">
          <a:extLst>
            <a:ext uri="{FF2B5EF4-FFF2-40B4-BE49-F238E27FC236}">
              <a16:creationId xmlns:a16="http://schemas.microsoft.com/office/drawing/2014/main" id="{99CB3419-1659-4AE8-95FA-12852EDB4A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1" y="72390"/>
          <a:ext cx="1470660" cy="419439"/>
        </a:xfrm>
        <a:prstGeom prst="rect">
          <a:avLst/>
        </a:prstGeom>
      </xdr:spPr>
    </xdr:pic>
    <xdr:clientData/>
  </xdr:oneCellAnchor>
  <xdr:twoCellAnchor>
    <xdr:from>
      <xdr:col>9</xdr:col>
      <xdr:colOff>323850</xdr:colOff>
      <xdr:row>0</xdr:row>
      <xdr:rowOff>158115</xdr:rowOff>
    </xdr:from>
    <xdr:to>
      <xdr:col>21</xdr:col>
      <xdr:colOff>401320</xdr:colOff>
      <xdr:row>3</xdr:row>
      <xdr:rowOff>95250</xdr:rowOff>
    </xdr:to>
    <xdr:sp macro="" textlink="">
      <xdr:nvSpPr>
        <xdr:cNvPr id="3" name="TekstSylinder 2">
          <a:extLst>
            <a:ext uri="{FF2B5EF4-FFF2-40B4-BE49-F238E27FC236}">
              <a16:creationId xmlns:a16="http://schemas.microsoft.com/office/drawing/2014/main" id="{D18D1020-72A6-410D-8E0E-6DB797510E72}"/>
            </a:ext>
          </a:extLst>
        </xdr:cNvPr>
        <xdr:cNvSpPr txBox="1"/>
      </xdr:nvSpPr>
      <xdr:spPr>
        <a:xfrm>
          <a:off x="3213100" y="158115"/>
          <a:ext cx="4660053" cy="4768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400" b="1">
              <a:latin typeface="Source Sans Pro" panose="020B0503030403020204" pitchFamily="34" charset="0"/>
            </a:rPr>
            <a:t>Effektkalkulator for personbiler</a:t>
          </a:r>
        </a:p>
      </xdr:txBody>
    </xdr:sp>
    <xdr:clientData/>
  </xdr:twoCellAnchor>
  <xdr:twoCellAnchor>
    <xdr:from>
      <xdr:col>3</xdr:col>
      <xdr:colOff>58816</xdr:colOff>
      <xdr:row>45</xdr:row>
      <xdr:rowOff>167878</xdr:rowOff>
    </xdr:from>
    <xdr:to>
      <xdr:col>12</xdr:col>
      <xdr:colOff>164004</xdr:colOff>
      <xdr:row>61</xdr:row>
      <xdr:rowOff>53578</xdr:rowOff>
    </xdr:to>
    <xdr:graphicFrame macro="">
      <xdr:nvGraphicFramePr>
        <xdr:cNvPr id="4" name="Diagram 3">
          <a:extLst>
            <a:ext uri="{FF2B5EF4-FFF2-40B4-BE49-F238E27FC236}">
              <a16:creationId xmlns:a16="http://schemas.microsoft.com/office/drawing/2014/main" id="{DE4CB795-8943-4640-9DFB-683AF2FBF7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261145</xdr:colOff>
      <xdr:row>33</xdr:row>
      <xdr:rowOff>52069</xdr:rowOff>
    </xdr:from>
    <xdr:to>
      <xdr:col>24</xdr:col>
      <xdr:colOff>859154</xdr:colOff>
      <xdr:row>38</xdr:row>
      <xdr:rowOff>175260</xdr:rowOff>
    </xdr:to>
    <xdr:sp macro="" textlink="">
      <xdr:nvSpPr>
        <xdr:cNvPr id="6" name="TekstSylinder 5">
          <a:extLst>
            <a:ext uri="{FF2B5EF4-FFF2-40B4-BE49-F238E27FC236}">
              <a16:creationId xmlns:a16="http://schemas.microsoft.com/office/drawing/2014/main" id="{62F545FF-82D7-4991-BD83-BBB895985743}"/>
            </a:ext>
          </a:extLst>
        </xdr:cNvPr>
        <xdr:cNvSpPr txBox="1"/>
      </xdr:nvSpPr>
      <xdr:spPr>
        <a:xfrm>
          <a:off x="5383478" y="5290819"/>
          <a:ext cx="4291593" cy="1022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nb-NO" sz="1600" b="0" i="0" u="none" strike="noStrike" kern="0" cap="none" spc="0" normalizeH="0" baseline="0" noProof="0">
              <a:ln>
                <a:noFill/>
              </a:ln>
              <a:solidFill>
                <a:prstClr val="white"/>
              </a:solidFill>
              <a:effectLst/>
              <a:uLnTx/>
              <a:uFillTx/>
              <a:latin typeface="Source Sans Pro" panose="020B0503030403020204" pitchFamily="34" charset="0"/>
              <a:ea typeface="+mn-ea"/>
              <a:cs typeface="+mn-cs"/>
            </a:rPr>
            <a:t>Forskrift fra 1.1.2023 sier at alle personbiler skal være nullutslipp. Unntak fra dette miljøkravet er det rapporteringsplikt på ⁴.</a:t>
          </a:r>
        </a:p>
      </xdr:txBody>
    </xdr:sp>
    <xdr:clientData/>
  </xdr:twoCellAnchor>
  <xdr:twoCellAnchor>
    <xdr:from>
      <xdr:col>13</xdr:col>
      <xdr:colOff>195791</xdr:colOff>
      <xdr:row>46</xdr:row>
      <xdr:rowOff>27306</xdr:rowOff>
    </xdr:from>
    <xdr:to>
      <xdr:col>24</xdr:col>
      <xdr:colOff>837564</xdr:colOff>
      <xdr:row>61</xdr:row>
      <xdr:rowOff>67946</xdr:rowOff>
    </xdr:to>
    <xdr:graphicFrame macro="">
      <xdr:nvGraphicFramePr>
        <xdr:cNvPr id="8" name="Diagram 7">
          <a:extLst>
            <a:ext uri="{FF2B5EF4-FFF2-40B4-BE49-F238E27FC236}">
              <a16:creationId xmlns:a16="http://schemas.microsoft.com/office/drawing/2014/main" id="{C2626EF7-4722-0FA4-75BC-92AD8D43FF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142875</xdr:colOff>
      <xdr:row>1</xdr:row>
      <xdr:rowOff>28575</xdr:rowOff>
    </xdr:from>
    <xdr:to>
      <xdr:col>3</xdr:col>
      <xdr:colOff>1011660</xdr:colOff>
      <xdr:row>1</xdr:row>
      <xdr:rowOff>436266</xdr:rowOff>
    </xdr:to>
    <xdr:pic>
      <xdr:nvPicPr>
        <xdr:cNvPr id="3" name="Bilde 2">
          <a:extLst>
            <a:ext uri="{FF2B5EF4-FFF2-40B4-BE49-F238E27FC236}">
              <a16:creationId xmlns:a16="http://schemas.microsoft.com/office/drawing/2014/main" id="{F718AB3A-6309-46C1-B471-4FD1D9B2E7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2425" y="209550"/>
          <a:ext cx="1449810" cy="415311"/>
        </a:xfrm>
        <a:prstGeom prst="rect">
          <a:avLst/>
        </a:prstGeom>
      </xdr:spPr>
    </xdr:pic>
    <xdr:clientData/>
  </xdr:twoCellAnchor>
  <xdr:twoCellAnchor>
    <xdr:from>
      <xdr:col>4</xdr:col>
      <xdr:colOff>0</xdr:colOff>
      <xdr:row>1</xdr:row>
      <xdr:rowOff>0</xdr:rowOff>
    </xdr:from>
    <xdr:to>
      <xdr:col>8</xdr:col>
      <xdr:colOff>102870</xdr:colOff>
      <xdr:row>2</xdr:row>
      <xdr:rowOff>57150</xdr:rowOff>
    </xdr:to>
    <xdr:sp macro="" textlink="">
      <xdr:nvSpPr>
        <xdr:cNvPr id="4" name="TekstSylinder 3">
          <a:extLst>
            <a:ext uri="{FF2B5EF4-FFF2-40B4-BE49-F238E27FC236}">
              <a16:creationId xmlns:a16="http://schemas.microsoft.com/office/drawing/2014/main" id="{0C7F46EE-054D-472A-9834-BB75FF3FCC26}"/>
            </a:ext>
          </a:extLst>
        </xdr:cNvPr>
        <xdr:cNvSpPr txBox="1"/>
      </xdr:nvSpPr>
      <xdr:spPr>
        <a:xfrm>
          <a:off x="2028825" y="180975"/>
          <a:ext cx="3265170"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nb-NO" sz="2000" b="1">
              <a:latin typeface="Source Sans Pro" panose="020B0503030403020204" pitchFamily="34" charset="0"/>
            </a:rPr>
            <a:t>Tall</a:t>
          </a:r>
          <a:r>
            <a:rPr lang="nb-NO" sz="2000" b="1" baseline="0">
              <a:latin typeface="Source Sans Pro" panose="020B0503030403020204" pitchFamily="34" charset="0"/>
            </a:rPr>
            <a:t> fra OFV sin kalkyle</a:t>
          </a:r>
          <a:endParaRPr lang="nb-NO" sz="2000" b="1">
            <a:latin typeface="Source Sans Pro" panose="020B0503030403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714375</xdr:colOff>
      <xdr:row>1</xdr:row>
      <xdr:rowOff>0</xdr:rowOff>
    </xdr:from>
    <xdr:to>
      <xdr:col>7</xdr:col>
      <xdr:colOff>543646</xdr:colOff>
      <xdr:row>37</xdr:row>
      <xdr:rowOff>48589</xdr:rowOff>
    </xdr:to>
    <xdr:pic>
      <xdr:nvPicPr>
        <xdr:cNvPr id="2" name="Bilde 1">
          <a:extLst>
            <a:ext uri="{FF2B5EF4-FFF2-40B4-BE49-F238E27FC236}">
              <a16:creationId xmlns:a16="http://schemas.microsoft.com/office/drawing/2014/main" id="{E609A315-C47F-4C43-9B4C-8005C6787D28}"/>
            </a:ext>
          </a:extLst>
        </xdr:cNvPr>
        <xdr:cNvPicPr>
          <a:picLocks noChangeAspect="1"/>
        </xdr:cNvPicPr>
      </xdr:nvPicPr>
      <xdr:blipFill>
        <a:blip xmlns:r="http://schemas.openxmlformats.org/officeDocument/2006/relationships" r:embed="rId1"/>
        <a:stretch>
          <a:fillRect/>
        </a:stretch>
      </xdr:blipFill>
      <xdr:spPr>
        <a:xfrm>
          <a:off x="714375" y="190500"/>
          <a:ext cx="5163271" cy="6906589"/>
        </a:xfrm>
        <a:prstGeom prst="rect">
          <a:avLst/>
        </a:prstGeom>
      </xdr:spPr>
    </xdr:pic>
    <xdr:clientData/>
  </xdr:twoCellAnchor>
  <xdr:twoCellAnchor editAs="oneCell">
    <xdr:from>
      <xdr:col>8</xdr:col>
      <xdr:colOff>66675</xdr:colOff>
      <xdr:row>1</xdr:row>
      <xdr:rowOff>66675</xdr:rowOff>
    </xdr:from>
    <xdr:to>
      <xdr:col>14</xdr:col>
      <xdr:colOff>10155</xdr:colOff>
      <xdr:row>41</xdr:row>
      <xdr:rowOff>134423</xdr:rowOff>
    </xdr:to>
    <xdr:pic>
      <xdr:nvPicPr>
        <xdr:cNvPr id="4" name="Bilde 3">
          <a:extLst>
            <a:ext uri="{FF2B5EF4-FFF2-40B4-BE49-F238E27FC236}">
              <a16:creationId xmlns:a16="http://schemas.microsoft.com/office/drawing/2014/main" id="{B6C9F373-344B-492B-A32F-A2E123292A0B}"/>
            </a:ext>
          </a:extLst>
        </xdr:cNvPr>
        <xdr:cNvPicPr>
          <a:picLocks noChangeAspect="1"/>
        </xdr:cNvPicPr>
      </xdr:nvPicPr>
      <xdr:blipFill>
        <a:blip xmlns:r="http://schemas.openxmlformats.org/officeDocument/2006/relationships" r:embed="rId2"/>
        <a:stretch>
          <a:fillRect/>
        </a:stretch>
      </xdr:blipFill>
      <xdr:spPr>
        <a:xfrm>
          <a:off x="6162675" y="257175"/>
          <a:ext cx="4515480" cy="7687748"/>
        </a:xfrm>
        <a:prstGeom prst="rect">
          <a:avLst/>
        </a:prstGeom>
      </xdr:spPr>
    </xdr:pic>
    <xdr:clientData/>
  </xdr:twoCellAnchor>
  <xdr:twoCellAnchor editAs="oneCell">
    <xdr:from>
      <xdr:col>15</xdr:col>
      <xdr:colOff>0</xdr:colOff>
      <xdr:row>1</xdr:row>
      <xdr:rowOff>0</xdr:rowOff>
    </xdr:from>
    <xdr:to>
      <xdr:col>22</xdr:col>
      <xdr:colOff>210324</xdr:colOff>
      <xdr:row>41</xdr:row>
      <xdr:rowOff>67748</xdr:rowOff>
    </xdr:to>
    <xdr:pic>
      <xdr:nvPicPr>
        <xdr:cNvPr id="5" name="Bilde 4">
          <a:extLst>
            <a:ext uri="{FF2B5EF4-FFF2-40B4-BE49-F238E27FC236}">
              <a16:creationId xmlns:a16="http://schemas.microsoft.com/office/drawing/2014/main" id="{D93F0A01-084C-47DF-9C8A-AF3D23E8CE63}"/>
            </a:ext>
          </a:extLst>
        </xdr:cNvPr>
        <xdr:cNvPicPr>
          <a:picLocks noChangeAspect="1"/>
        </xdr:cNvPicPr>
      </xdr:nvPicPr>
      <xdr:blipFill>
        <a:blip xmlns:r="http://schemas.openxmlformats.org/officeDocument/2006/relationships" r:embed="rId3"/>
        <a:stretch>
          <a:fillRect/>
        </a:stretch>
      </xdr:blipFill>
      <xdr:spPr>
        <a:xfrm>
          <a:off x="11430000" y="190500"/>
          <a:ext cx="5544324" cy="7687748"/>
        </a:xfrm>
        <a:prstGeom prst="rect">
          <a:avLst/>
        </a:prstGeom>
      </xdr:spPr>
    </xdr:pic>
    <xdr:clientData/>
  </xdr:twoCellAnchor>
  <xdr:twoCellAnchor editAs="oneCell">
    <xdr:from>
      <xdr:col>23</xdr:col>
      <xdr:colOff>0</xdr:colOff>
      <xdr:row>1</xdr:row>
      <xdr:rowOff>0</xdr:rowOff>
    </xdr:from>
    <xdr:to>
      <xdr:col>30</xdr:col>
      <xdr:colOff>76955</xdr:colOff>
      <xdr:row>17</xdr:row>
      <xdr:rowOff>124268</xdr:rowOff>
    </xdr:to>
    <xdr:pic>
      <xdr:nvPicPr>
        <xdr:cNvPr id="6" name="Bilde 5">
          <a:extLst>
            <a:ext uri="{FF2B5EF4-FFF2-40B4-BE49-F238E27FC236}">
              <a16:creationId xmlns:a16="http://schemas.microsoft.com/office/drawing/2014/main" id="{27F99750-6553-4D95-96B3-3B825F120A47}"/>
            </a:ext>
          </a:extLst>
        </xdr:cNvPr>
        <xdr:cNvPicPr>
          <a:picLocks noChangeAspect="1"/>
        </xdr:cNvPicPr>
      </xdr:nvPicPr>
      <xdr:blipFill>
        <a:blip xmlns:r="http://schemas.openxmlformats.org/officeDocument/2006/relationships" r:embed="rId4"/>
        <a:stretch>
          <a:fillRect/>
        </a:stretch>
      </xdr:blipFill>
      <xdr:spPr>
        <a:xfrm>
          <a:off x="17526000" y="190500"/>
          <a:ext cx="5410955" cy="3172268"/>
        </a:xfrm>
        <a:prstGeom prst="rect">
          <a:avLst/>
        </a:prstGeom>
      </xdr:spPr>
    </xdr:pic>
    <xdr:clientData/>
  </xdr:twoCellAnchor>
  <xdr:twoCellAnchor editAs="oneCell">
    <xdr:from>
      <xdr:col>1</xdr:col>
      <xdr:colOff>0</xdr:colOff>
      <xdr:row>43</xdr:row>
      <xdr:rowOff>0</xdr:rowOff>
    </xdr:from>
    <xdr:to>
      <xdr:col>7</xdr:col>
      <xdr:colOff>76849</xdr:colOff>
      <xdr:row>75</xdr:row>
      <xdr:rowOff>19904</xdr:rowOff>
    </xdr:to>
    <xdr:pic>
      <xdr:nvPicPr>
        <xdr:cNvPr id="7" name="Bilde 6">
          <a:extLst>
            <a:ext uri="{FF2B5EF4-FFF2-40B4-BE49-F238E27FC236}">
              <a16:creationId xmlns:a16="http://schemas.microsoft.com/office/drawing/2014/main" id="{98064DB1-1240-4192-9B16-4566AC730783}"/>
            </a:ext>
          </a:extLst>
        </xdr:cNvPr>
        <xdr:cNvPicPr>
          <a:picLocks noChangeAspect="1"/>
        </xdr:cNvPicPr>
      </xdr:nvPicPr>
      <xdr:blipFill>
        <a:blip xmlns:r="http://schemas.openxmlformats.org/officeDocument/2006/relationships" r:embed="rId5"/>
        <a:stretch>
          <a:fillRect/>
        </a:stretch>
      </xdr:blipFill>
      <xdr:spPr>
        <a:xfrm>
          <a:off x="762000" y="8191500"/>
          <a:ext cx="4648849" cy="6115904"/>
        </a:xfrm>
        <a:prstGeom prst="rect">
          <a:avLst/>
        </a:prstGeom>
      </xdr:spPr>
    </xdr:pic>
    <xdr:clientData/>
  </xdr:twoCellAnchor>
  <xdr:twoCellAnchor editAs="oneCell">
    <xdr:from>
      <xdr:col>8</xdr:col>
      <xdr:colOff>0</xdr:colOff>
      <xdr:row>43</xdr:row>
      <xdr:rowOff>0</xdr:rowOff>
    </xdr:from>
    <xdr:to>
      <xdr:col>14</xdr:col>
      <xdr:colOff>19691</xdr:colOff>
      <xdr:row>80</xdr:row>
      <xdr:rowOff>29563</xdr:rowOff>
    </xdr:to>
    <xdr:pic>
      <xdr:nvPicPr>
        <xdr:cNvPr id="8" name="Bilde 7">
          <a:extLst>
            <a:ext uri="{FF2B5EF4-FFF2-40B4-BE49-F238E27FC236}">
              <a16:creationId xmlns:a16="http://schemas.microsoft.com/office/drawing/2014/main" id="{F143E26C-B496-42C4-B84F-A0E30D5A5E33}"/>
            </a:ext>
          </a:extLst>
        </xdr:cNvPr>
        <xdr:cNvPicPr>
          <a:picLocks noChangeAspect="1"/>
        </xdr:cNvPicPr>
      </xdr:nvPicPr>
      <xdr:blipFill>
        <a:blip xmlns:r="http://schemas.openxmlformats.org/officeDocument/2006/relationships" r:embed="rId6"/>
        <a:stretch>
          <a:fillRect/>
        </a:stretch>
      </xdr:blipFill>
      <xdr:spPr>
        <a:xfrm>
          <a:off x="6096000" y="8191500"/>
          <a:ext cx="4591691" cy="7078063"/>
        </a:xfrm>
        <a:prstGeom prst="rect">
          <a:avLst/>
        </a:prstGeom>
      </xdr:spPr>
    </xdr:pic>
    <xdr:clientData/>
  </xdr:twoCellAnchor>
  <xdr:twoCellAnchor editAs="oneCell">
    <xdr:from>
      <xdr:col>15</xdr:col>
      <xdr:colOff>0</xdr:colOff>
      <xdr:row>43</xdr:row>
      <xdr:rowOff>0</xdr:rowOff>
    </xdr:from>
    <xdr:to>
      <xdr:col>21</xdr:col>
      <xdr:colOff>562692</xdr:colOff>
      <xdr:row>82</xdr:row>
      <xdr:rowOff>10563</xdr:rowOff>
    </xdr:to>
    <xdr:pic>
      <xdr:nvPicPr>
        <xdr:cNvPr id="9" name="Bilde 8">
          <a:extLst>
            <a:ext uri="{FF2B5EF4-FFF2-40B4-BE49-F238E27FC236}">
              <a16:creationId xmlns:a16="http://schemas.microsoft.com/office/drawing/2014/main" id="{266E9134-423E-427A-A9B4-B58F8CF558D6}"/>
            </a:ext>
          </a:extLst>
        </xdr:cNvPr>
        <xdr:cNvPicPr>
          <a:picLocks noChangeAspect="1"/>
        </xdr:cNvPicPr>
      </xdr:nvPicPr>
      <xdr:blipFill>
        <a:blip xmlns:r="http://schemas.openxmlformats.org/officeDocument/2006/relationships" r:embed="rId7"/>
        <a:stretch>
          <a:fillRect/>
        </a:stretch>
      </xdr:blipFill>
      <xdr:spPr>
        <a:xfrm>
          <a:off x="11430000" y="8191500"/>
          <a:ext cx="5134692" cy="7440063"/>
        </a:xfrm>
        <a:prstGeom prst="rect">
          <a:avLst/>
        </a:prstGeom>
      </xdr:spPr>
    </xdr:pic>
    <xdr:clientData/>
  </xdr:twoCellAnchor>
  <xdr:twoCellAnchor editAs="oneCell">
    <xdr:from>
      <xdr:col>22</xdr:col>
      <xdr:colOff>0</xdr:colOff>
      <xdr:row>43</xdr:row>
      <xdr:rowOff>0</xdr:rowOff>
    </xdr:from>
    <xdr:to>
      <xdr:col>28</xdr:col>
      <xdr:colOff>619850</xdr:colOff>
      <xdr:row>58</xdr:row>
      <xdr:rowOff>9925</xdr:rowOff>
    </xdr:to>
    <xdr:pic>
      <xdr:nvPicPr>
        <xdr:cNvPr id="10" name="Bilde 9">
          <a:extLst>
            <a:ext uri="{FF2B5EF4-FFF2-40B4-BE49-F238E27FC236}">
              <a16:creationId xmlns:a16="http://schemas.microsoft.com/office/drawing/2014/main" id="{061AC4AF-947E-4E00-AA9B-A961DF466DD9}"/>
            </a:ext>
          </a:extLst>
        </xdr:cNvPr>
        <xdr:cNvPicPr>
          <a:picLocks noChangeAspect="1"/>
        </xdr:cNvPicPr>
      </xdr:nvPicPr>
      <xdr:blipFill>
        <a:blip xmlns:r="http://schemas.openxmlformats.org/officeDocument/2006/relationships" r:embed="rId8"/>
        <a:stretch>
          <a:fillRect/>
        </a:stretch>
      </xdr:blipFill>
      <xdr:spPr>
        <a:xfrm>
          <a:off x="16764000" y="8191500"/>
          <a:ext cx="5191850" cy="2867425"/>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public.tableau.com/app/profile/df.3699/viz/Bilparkdata/Informasjon?publish=yes" TargetMode="External"/><Relationship Id="rId1" Type="http://schemas.openxmlformats.org/officeDocument/2006/relationships/hyperlink" Target="https://public.tableau.com/app/profile/df.3699/viz/Bilparkdata/Informasjon?publish=ye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s://elbil.no/elbil-fordeler/bompenger/" TargetMode="External"/><Relationship Id="rId13" Type="http://schemas.openxmlformats.org/officeDocument/2006/relationships/hyperlink" Target="https://ofv.no/produkt-kategori/publikasjoner" TargetMode="External"/><Relationship Id="rId3" Type="http://schemas.openxmlformats.org/officeDocument/2006/relationships/hyperlink" Target="https://www.ssb.no/statbank/table/09387" TargetMode="External"/><Relationship Id="rId7" Type="http://schemas.openxmlformats.org/officeDocument/2006/relationships/hyperlink" Target="https://ofv.no/CO2-utslippet/co2-utslippet-januar-til-oktober-2020" TargetMode="External"/><Relationship Id="rId12" Type="http://schemas.openxmlformats.org/officeDocument/2006/relationships/hyperlink" Target="https://www.miljodirektoratet.no/ansvarsomrader/klima/for-myndigheter/kutte-utslipp-av-klimagasser/klima-og-energiplanlegging/tabeller-for-omregning-fra-energivarer-til-kwh/" TargetMode="External"/><Relationship Id="rId2" Type="http://schemas.openxmlformats.org/officeDocument/2006/relationships/hyperlink" Target="https://www.ssb.no/statbank/table/12575/tableViewLayout1/" TargetMode="External"/><Relationship Id="rId16" Type="http://schemas.openxmlformats.org/officeDocument/2006/relationships/drawing" Target="../drawings/drawing2.xml"/><Relationship Id="rId1" Type="http://schemas.openxmlformats.org/officeDocument/2006/relationships/hyperlink" Target="https://lovdata.no/dokument/SF/forskrift/2022-12-20-2384" TargetMode="External"/><Relationship Id="rId6" Type="http://schemas.openxmlformats.org/officeDocument/2006/relationships/hyperlink" Target="https://ofv.no/CO2-utslippet/co2-utslippet-januar-til-oktober-2020" TargetMode="External"/><Relationship Id="rId11" Type="http://schemas.openxmlformats.org/officeDocument/2006/relationships/hyperlink" Target="https://www.miljodirektoratet.no/ansvarsomrader/klima/for-myndigheter/kutte-utslipp-av-klimagasser/klima-og-energiplanlegging/tabeller-for-omregning-fra-energivarer-til-kwh/" TargetMode="External"/><Relationship Id="rId5" Type="http://schemas.openxmlformats.org/officeDocument/2006/relationships/hyperlink" Target="https://www.ssb.no/statbank/table/09654/tableViewLayout1/" TargetMode="External"/><Relationship Id="rId15" Type="http://schemas.openxmlformats.org/officeDocument/2006/relationships/printerSettings" Target="../printerSettings/printerSettings2.bin"/><Relationship Id="rId10" Type="http://schemas.openxmlformats.org/officeDocument/2006/relationships/hyperlink" Target="https://www.skatteetaten.no/bedrift-og-organisasjon/avgifter/saravgifter/om/trafikkforsikringer/" TargetMode="External"/><Relationship Id="rId4" Type="http://schemas.openxmlformats.org/officeDocument/2006/relationships/hyperlink" Target="https://www.ssb.no/statbank/table/12575/tableViewLayout1/" TargetMode="External"/><Relationship Id="rId9" Type="http://schemas.openxmlformats.org/officeDocument/2006/relationships/hyperlink" Target="https://elbil.no/elbil-fordeler/parkering/" TargetMode="External"/><Relationship Id="rId14" Type="http://schemas.openxmlformats.org/officeDocument/2006/relationships/hyperlink" Target="https://ofv.no/produkt-kategori/publikasjoner"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lovdata.no/dokument/SF/forskrift/2022-12-20-2384" TargetMode="External"/><Relationship Id="rId7" Type="http://schemas.openxmlformats.org/officeDocument/2006/relationships/drawing" Target="../drawings/drawing3.xml"/><Relationship Id="rId2" Type="http://schemas.openxmlformats.org/officeDocument/2006/relationships/hyperlink" Target="https://www.skatteetaten.no/satser/trafikkforsikringsavgift/" TargetMode="External"/><Relationship Id="rId1" Type="http://schemas.openxmlformats.org/officeDocument/2006/relationships/hyperlink" Target="https://www.ssb.no/statbank/table/09387" TargetMode="External"/><Relationship Id="rId6" Type="http://schemas.openxmlformats.org/officeDocument/2006/relationships/printerSettings" Target="../printerSettings/printerSettings3.bin"/><Relationship Id="rId5" Type="http://schemas.openxmlformats.org/officeDocument/2006/relationships/hyperlink" Target="https://ofv.no/produkt-kategori/publikasjoner" TargetMode="External"/><Relationship Id="rId4" Type="http://schemas.openxmlformats.org/officeDocument/2006/relationships/hyperlink" Target="https://anskaffelser.no/hva-skal-du-kjope/transport/veiledning-om-unntak-kjoretoyforskriften"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1FE5-FCFC-4E41-98ED-C3EBCA6631D3}">
  <sheetPr codeName="Ark1">
    <tabColor theme="5"/>
    <pageSetUpPr fitToPage="1"/>
  </sheetPr>
  <dimension ref="A1:BL765"/>
  <sheetViews>
    <sheetView tabSelected="1" zoomScale="80" zoomScaleNormal="80" workbookViewId="0">
      <selection activeCell="L5" sqref="L5"/>
    </sheetView>
  </sheetViews>
  <sheetFormatPr baseColWidth="10" defaultColWidth="11.41796875" defaultRowHeight="14.4" x14ac:dyDescent="0.55000000000000004"/>
  <cols>
    <col min="1" max="1" width="2.68359375" style="5" customWidth="1"/>
    <col min="2" max="2" width="0.41796875" style="4" customWidth="1"/>
    <col min="3" max="3" width="5.89453125" customWidth="1"/>
    <col min="8" max="8" width="4.5234375" style="5" customWidth="1"/>
    <col min="9" max="9" width="0.41796875" style="4" customWidth="1"/>
    <col min="10" max="10" width="28.5234375" customWidth="1"/>
    <col min="11" max="11" width="22" customWidth="1"/>
    <col min="13" max="64" width="11.41796875" style="5"/>
  </cols>
  <sheetData>
    <row r="1" spans="1:11" s="5" customFormat="1" x14ac:dyDescent="0.55000000000000004">
      <c r="A1" s="23"/>
      <c r="B1" s="24"/>
      <c r="C1" s="24"/>
      <c r="D1" s="24"/>
      <c r="E1" s="24"/>
      <c r="F1" s="24"/>
      <c r="G1" s="24"/>
      <c r="H1" s="24"/>
      <c r="I1" s="24"/>
      <c r="J1" s="24"/>
      <c r="K1" s="25"/>
    </row>
    <row r="2" spans="1:11" s="5" customFormat="1" x14ac:dyDescent="0.55000000000000004">
      <c r="A2" s="26"/>
      <c r="K2" s="27" t="s">
        <v>0</v>
      </c>
    </row>
    <row r="3" spans="1:11" s="5" customFormat="1" x14ac:dyDescent="0.55000000000000004">
      <c r="A3" s="26"/>
      <c r="K3" s="27"/>
    </row>
    <row r="4" spans="1:11" s="5" customFormat="1" x14ac:dyDescent="0.55000000000000004">
      <c r="A4" s="26"/>
      <c r="K4" s="27"/>
    </row>
    <row r="5" spans="1:11" s="5" customFormat="1" ht="67.95" customHeight="1" x14ac:dyDescent="0.55000000000000004">
      <c r="A5" s="26"/>
      <c r="D5" s="163" t="s">
        <v>1</v>
      </c>
      <c r="E5" s="163"/>
      <c r="F5" s="163"/>
      <c r="G5" s="163"/>
      <c r="H5" s="163"/>
      <c r="I5" s="163"/>
      <c r="J5" s="163"/>
      <c r="K5" s="164"/>
    </row>
    <row r="6" spans="1:11" s="5" customFormat="1" ht="56.25" customHeight="1" x14ac:dyDescent="0.55000000000000004">
      <c r="A6" s="26"/>
      <c r="D6" s="163" t="s">
        <v>152</v>
      </c>
      <c r="E6" s="163"/>
      <c r="F6" s="163"/>
      <c r="G6" s="163"/>
      <c r="H6" s="163"/>
      <c r="I6" s="163"/>
      <c r="J6" s="163"/>
      <c r="K6" s="164"/>
    </row>
    <row r="7" spans="1:11" s="5" customFormat="1" ht="54.6" customHeight="1" x14ac:dyDescent="0.55000000000000004">
      <c r="A7" s="26"/>
      <c r="D7" s="163" t="s">
        <v>2</v>
      </c>
      <c r="E7" s="163"/>
      <c r="F7" s="163"/>
      <c r="G7" s="163"/>
      <c r="H7" s="163"/>
      <c r="I7" s="163"/>
      <c r="J7" s="163"/>
      <c r="K7" s="164"/>
    </row>
    <row r="8" spans="1:11" s="5" customFormat="1" ht="31.5" customHeight="1" x14ac:dyDescent="0.55000000000000004">
      <c r="A8" s="26"/>
      <c r="D8" s="165" t="s">
        <v>150</v>
      </c>
      <c r="E8" s="165"/>
      <c r="F8" s="165"/>
      <c r="G8" s="165"/>
      <c r="H8" s="165"/>
      <c r="I8" s="165"/>
      <c r="J8" s="165"/>
      <c r="K8" s="166"/>
    </row>
    <row r="9" spans="1:11" s="5" customFormat="1" ht="58.5" customHeight="1" x14ac:dyDescent="0.55000000000000004">
      <c r="A9" s="26"/>
      <c r="D9" s="163" t="s">
        <v>3</v>
      </c>
      <c r="E9" s="163"/>
      <c r="F9" s="163"/>
      <c r="G9" s="163"/>
      <c r="H9" s="163"/>
      <c r="I9" s="163"/>
      <c r="J9" s="163"/>
      <c r="K9" s="164"/>
    </row>
    <row r="10" spans="1:11" s="5" customFormat="1" ht="90.75" customHeight="1" x14ac:dyDescent="0.55000000000000004">
      <c r="A10" s="26"/>
      <c r="D10" s="163" t="s">
        <v>4</v>
      </c>
      <c r="E10" s="163"/>
      <c r="F10" s="163"/>
      <c r="G10" s="163"/>
      <c r="H10" s="163"/>
      <c r="I10" s="163"/>
      <c r="J10" s="163"/>
      <c r="K10" s="164"/>
    </row>
    <row r="11" spans="1:11" s="6" customFormat="1" ht="15.75" customHeight="1" x14ac:dyDescent="0.55000000000000004">
      <c r="A11" s="28"/>
      <c r="D11" s="158" t="s">
        <v>5</v>
      </c>
      <c r="E11" s="158"/>
      <c r="K11" s="29"/>
    </row>
    <row r="12" spans="1:11" s="5" customFormat="1" ht="47.25" customHeight="1" x14ac:dyDescent="0.55000000000000004">
      <c r="A12" s="26"/>
      <c r="D12" s="30" t="s">
        <v>6</v>
      </c>
      <c r="E12" s="31"/>
      <c r="F12" s="159" t="s">
        <v>151</v>
      </c>
      <c r="G12" s="159"/>
      <c r="H12" s="159"/>
      <c r="I12" s="159"/>
      <c r="J12" s="159"/>
      <c r="K12" s="160"/>
    </row>
    <row r="13" spans="1:11" s="5" customFormat="1" ht="56.25" customHeight="1" x14ac:dyDescent="0.55000000000000004">
      <c r="A13" s="26"/>
      <c r="D13" s="32" t="s">
        <v>7</v>
      </c>
      <c r="E13" s="33"/>
      <c r="F13" s="159" t="s">
        <v>8</v>
      </c>
      <c r="G13" s="159"/>
      <c r="H13" s="159"/>
      <c r="I13" s="159"/>
      <c r="J13" s="159"/>
      <c r="K13" s="160"/>
    </row>
    <row r="14" spans="1:11" s="5" customFormat="1" ht="51" customHeight="1" x14ac:dyDescent="0.7">
      <c r="A14" s="26"/>
      <c r="D14" s="34" t="s">
        <v>9</v>
      </c>
      <c r="E14" s="35"/>
      <c r="F14" s="159" t="s">
        <v>10</v>
      </c>
      <c r="G14" s="159"/>
      <c r="H14" s="159"/>
      <c r="I14" s="159"/>
      <c r="J14" s="159"/>
      <c r="K14" s="160"/>
    </row>
    <row r="15" spans="1:11" s="5" customFormat="1" ht="64.5" customHeight="1" x14ac:dyDescent="0.55000000000000004">
      <c r="A15" s="26"/>
      <c r="D15" s="161" t="s">
        <v>154</v>
      </c>
      <c r="E15" s="161"/>
      <c r="F15" s="161"/>
      <c r="G15" s="161"/>
      <c r="H15" s="161"/>
      <c r="I15" s="161"/>
      <c r="J15" s="161"/>
      <c r="K15" s="162"/>
    </row>
    <row r="16" spans="1:11" s="5" customFormat="1" ht="15.6" x14ac:dyDescent="0.55000000000000004">
      <c r="C16" s="153" t="s">
        <v>11</v>
      </c>
      <c r="E16" s="46"/>
      <c r="F16" s="46"/>
      <c r="G16" s="46"/>
      <c r="H16" s="46"/>
      <c r="I16" s="46"/>
      <c r="J16" s="46"/>
      <c r="K16" s="45"/>
    </row>
    <row r="17" spans="1:11" s="5" customFormat="1" ht="15.6" x14ac:dyDescent="0.55000000000000004">
      <c r="C17" s="124" t="s">
        <v>142</v>
      </c>
      <c r="D17" s="40" t="s">
        <v>147</v>
      </c>
      <c r="E17" s="129" t="s">
        <v>143</v>
      </c>
      <c r="F17" s="46"/>
      <c r="G17" s="46"/>
      <c r="H17" s="46"/>
      <c r="I17" s="46"/>
      <c r="J17" s="46"/>
      <c r="K17" s="45"/>
    </row>
    <row r="18" spans="1:11" s="5" customFormat="1" ht="15.6" x14ac:dyDescent="0.55000000000000004">
      <c r="C18" s="124" t="s">
        <v>12</v>
      </c>
      <c r="D18" s="40" t="s">
        <v>13</v>
      </c>
      <c r="E18" s="156" t="s">
        <v>14</v>
      </c>
      <c r="F18" s="156"/>
      <c r="G18" s="156"/>
      <c r="H18" s="156"/>
      <c r="I18" s="156"/>
      <c r="J18" s="156"/>
      <c r="K18" s="157"/>
    </row>
    <row r="19" spans="1:11" s="5" customFormat="1" ht="15.6" x14ac:dyDescent="0.55000000000000004">
      <c r="C19" s="124" t="s">
        <v>15</v>
      </c>
      <c r="D19" s="40" t="s">
        <v>16</v>
      </c>
      <c r="E19" s="156" t="s">
        <v>17</v>
      </c>
      <c r="F19" s="156"/>
      <c r="G19" s="156"/>
      <c r="H19" s="156"/>
      <c r="I19" s="156"/>
      <c r="J19" s="156"/>
      <c r="K19" s="157"/>
    </row>
    <row r="20" spans="1:11" s="5" customFormat="1" ht="15.6" x14ac:dyDescent="0.55000000000000004">
      <c r="C20" s="124" t="s">
        <v>144</v>
      </c>
      <c r="D20" s="132" t="s">
        <v>145</v>
      </c>
      <c r="E20" s="130" t="s">
        <v>146</v>
      </c>
      <c r="F20" s="131"/>
      <c r="G20" s="131"/>
      <c r="H20" s="131"/>
      <c r="I20" s="131"/>
      <c r="J20" s="131"/>
      <c r="K20" s="45"/>
    </row>
    <row r="21" spans="1:11" s="5" customFormat="1" x14ac:dyDescent="0.55000000000000004">
      <c r="A21" s="36"/>
      <c r="B21" s="36"/>
      <c r="C21" s="36"/>
      <c r="D21" s="36"/>
      <c r="E21" s="36"/>
      <c r="F21" s="36"/>
      <c r="G21" s="36"/>
      <c r="H21" s="36"/>
      <c r="I21" s="36"/>
      <c r="J21" s="36"/>
      <c r="K21" s="47"/>
    </row>
    <row r="22" spans="1:11" s="5" customFormat="1" x14ac:dyDescent="0.55000000000000004"/>
    <row r="23" spans="1:11" s="5" customFormat="1" x14ac:dyDescent="0.55000000000000004"/>
    <row r="24" spans="1:11" s="5" customFormat="1" x14ac:dyDescent="0.55000000000000004"/>
    <row r="25" spans="1:11" s="5" customFormat="1" x14ac:dyDescent="0.55000000000000004"/>
    <row r="26" spans="1:11" s="5" customFormat="1" x14ac:dyDescent="0.55000000000000004"/>
    <row r="27" spans="1:11" s="5" customFormat="1" x14ac:dyDescent="0.55000000000000004"/>
    <row r="28" spans="1:11" s="5" customFormat="1" x14ac:dyDescent="0.55000000000000004"/>
    <row r="29" spans="1:11" s="5" customFormat="1" x14ac:dyDescent="0.55000000000000004"/>
    <row r="30" spans="1:11" s="5" customFormat="1" x14ac:dyDescent="0.55000000000000004"/>
    <row r="31" spans="1:11" s="5" customFormat="1" x14ac:dyDescent="0.55000000000000004"/>
    <row r="32" spans="1:11" s="5" customFormat="1" x14ac:dyDescent="0.55000000000000004"/>
    <row r="33" s="5" customFormat="1" x14ac:dyDescent="0.55000000000000004"/>
    <row r="34" s="5" customFormat="1" x14ac:dyDescent="0.55000000000000004"/>
    <row r="35" s="5" customFormat="1" x14ac:dyDescent="0.55000000000000004"/>
    <row r="36" s="5" customFormat="1" x14ac:dyDescent="0.55000000000000004"/>
    <row r="37" s="5" customFormat="1" x14ac:dyDescent="0.55000000000000004"/>
    <row r="38" s="5" customFormat="1" x14ac:dyDescent="0.55000000000000004"/>
    <row r="39" s="5" customFormat="1" x14ac:dyDescent="0.55000000000000004"/>
    <row r="40" s="5" customFormat="1" x14ac:dyDescent="0.55000000000000004"/>
    <row r="41" s="5" customFormat="1" x14ac:dyDescent="0.55000000000000004"/>
    <row r="42" s="5" customFormat="1" x14ac:dyDescent="0.55000000000000004"/>
    <row r="43" s="5" customFormat="1" x14ac:dyDescent="0.55000000000000004"/>
    <row r="44" s="5" customFormat="1" x14ac:dyDescent="0.55000000000000004"/>
    <row r="45" s="5" customFormat="1" x14ac:dyDescent="0.55000000000000004"/>
    <row r="46" s="5" customFormat="1" x14ac:dyDescent="0.55000000000000004"/>
    <row r="47" s="5" customFormat="1" x14ac:dyDescent="0.55000000000000004"/>
    <row r="48" s="5" customFormat="1" x14ac:dyDescent="0.55000000000000004"/>
    <row r="49" s="5" customFormat="1" x14ac:dyDescent="0.55000000000000004"/>
    <row r="50" s="5" customFormat="1" x14ac:dyDescent="0.55000000000000004"/>
    <row r="51" s="5" customFormat="1" x14ac:dyDescent="0.55000000000000004"/>
    <row r="52" s="5" customFormat="1" x14ac:dyDescent="0.55000000000000004"/>
    <row r="53" s="5" customFormat="1" x14ac:dyDescent="0.55000000000000004"/>
    <row r="54" s="5" customFormat="1" x14ac:dyDescent="0.55000000000000004"/>
    <row r="55" s="5" customFormat="1" x14ac:dyDescent="0.55000000000000004"/>
    <row r="56" s="5" customFormat="1" x14ac:dyDescent="0.55000000000000004"/>
    <row r="57" s="5" customFormat="1" x14ac:dyDescent="0.55000000000000004"/>
    <row r="58" s="5" customFormat="1" x14ac:dyDescent="0.55000000000000004"/>
    <row r="59" s="5" customFormat="1" x14ac:dyDescent="0.55000000000000004"/>
    <row r="60" s="5" customFormat="1" x14ac:dyDescent="0.55000000000000004"/>
    <row r="61" s="5" customFormat="1" x14ac:dyDescent="0.55000000000000004"/>
    <row r="62" s="5" customFormat="1" x14ac:dyDescent="0.55000000000000004"/>
    <row r="63" s="5" customFormat="1" x14ac:dyDescent="0.55000000000000004"/>
    <row r="64" s="5" customFormat="1" x14ac:dyDescent="0.55000000000000004"/>
    <row r="65" s="5" customFormat="1" x14ac:dyDescent="0.55000000000000004"/>
    <row r="66" s="5" customFormat="1" x14ac:dyDescent="0.55000000000000004"/>
    <row r="67" s="5" customFormat="1" x14ac:dyDescent="0.55000000000000004"/>
    <row r="68" s="5" customFormat="1" x14ac:dyDescent="0.55000000000000004"/>
    <row r="69" s="5" customFormat="1" x14ac:dyDescent="0.55000000000000004"/>
    <row r="70" s="5" customFormat="1" x14ac:dyDescent="0.55000000000000004"/>
    <row r="71" s="5" customFormat="1" x14ac:dyDescent="0.55000000000000004"/>
    <row r="72" s="5" customFormat="1" x14ac:dyDescent="0.55000000000000004"/>
    <row r="73" s="5" customFormat="1" x14ac:dyDescent="0.55000000000000004"/>
    <row r="74" s="5" customFormat="1" x14ac:dyDescent="0.55000000000000004"/>
    <row r="75" s="5" customFormat="1" x14ac:dyDescent="0.55000000000000004"/>
    <row r="76" s="5" customFormat="1" x14ac:dyDescent="0.55000000000000004"/>
    <row r="77" s="5" customFormat="1" x14ac:dyDescent="0.55000000000000004"/>
    <row r="78" s="5" customFormat="1" x14ac:dyDescent="0.55000000000000004"/>
    <row r="79" s="5" customFormat="1" x14ac:dyDescent="0.55000000000000004"/>
    <row r="80" s="5" customFormat="1" x14ac:dyDescent="0.55000000000000004"/>
    <row r="81" s="5" customFormat="1" x14ac:dyDescent="0.55000000000000004"/>
    <row r="82" s="5" customFormat="1" x14ac:dyDescent="0.55000000000000004"/>
    <row r="83" s="5" customFormat="1" x14ac:dyDescent="0.55000000000000004"/>
    <row r="84" s="5" customFormat="1" x14ac:dyDescent="0.55000000000000004"/>
    <row r="85" s="5" customFormat="1" x14ac:dyDescent="0.55000000000000004"/>
    <row r="86" s="5" customFormat="1" x14ac:dyDescent="0.55000000000000004"/>
    <row r="87" s="5" customFormat="1" x14ac:dyDescent="0.55000000000000004"/>
    <row r="88" s="5" customFormat="1" x14ac:dyDescent="0.55000000000000004"/>
    <row r="89" s="5" customFormat="1" x14ac:dyDescent="0.55000000000000004"/>
    <row r="90" s="5" customFormat="1" x14ac:dyDescent="0.55000000000000004"/>
    <row r="91" s="5" customFormat="1" x14ac:dyDescent="0.55000000000000004"/>
    <row r="92" s="5" customFormat="1" x14ac:dyDescent="0.55000000000000004"/>
    <row r="93" s="5" customFormat="1" x14ac:dyDescent="0.55000000000000004"/>
    <row r="94" s="5" customFormat="1" x14ac:dyDescent="0.55000000000000004"/>
    <row r="95" s="5" customFormat="1" x14ac:dyDescent="0.55000000000000004"/>
    <row r="96" s="5" customFormat="1" x14ac:dyDescent="0.55000000000000004"/>
    <row r="97" s="5" customFormat="1" x14ac:dyDescent="0.55000000000000004"/>
    <row r="98" s="5" customFormat="1" x14ac:dyDescent="0.55000000000000004"/>
    <row r="99" s="5" customFormat="1" x14ac:dyDescent="0.55000000000000004"/>
    <row r="100" s="5" customFormat="1" x14ac:dyDescent="0.55000000000000004"/>
    <row r="101" s="5" customFormat="1" x14ac:dyDescent="0.55000000000000004"/>
    <row r="102" s="5" customFormat="1" x14ac:dyDescent="0.55000000000000004"/>
    <row r="103" s="5" customFormat="1" x14ac:dyDescent="0.55000000000000004"/>
    <row r="104" s="5" customFormat="1" x14ac:dyDescent="0.55000000000000004"/>
    <row r="105" s="5" customFormat="1" x14ac:dyDescent="0.55000000000000004"/>
    <row r="106" s="5" customFormat="1" x14ac:dyDescent="0.55000000000000004"/>
    <row r="107" s="5" customFormat="1" x14ac:dyDescent="0.55000000000000004"/>
    <row r="108" s="5" customFormat="1" x14ac:dyDescent="0.55000000000000004"/>
    <row r="109" s="5" customFormat="1" x14ac:dyDescent="0.55000000000000004"/>
    <row r="110" s="5" customFormat="1" x14ac:dyDescent="0.55000000000000004"/>
    <row r="111" s="5" customFormat="1" x14ac:dyDescent="0.55000000000000004"/>
    <row r="112" s="5" customFormat="1" x14ac:dyDescent="0.55000000000000004"/>
    <row r="113" s="5" customFormat="1" x14ac:dyDescent="0.55000000000000004"/>
    <row r="114" s="5" customFormat="1" x14ac:dyDescent="0.55000000000000004"/>
    <row r="115" s="5" customFormat="1" x14ac:dyDescent="0.55000000000000004"/>
    <row r="116" s="5" customFormat="1" x14ac:dyDescent="0.55000000000000004"/>
    <row r="117" s="5" customFormat="1" x14ac:dyDescent="0.55000000000000004"/>
    <row r="118" s="5" customFormat="1" x14ac:dyDescent="0.55000000000000004"/>
    <row r="119" s="5" customFormat="1" x14ac:dyDescent="0.55000000000000004"/>
    <row r="120" s="5" customFormat="1" x14ac:dyDescent="0.55000000000000004"/>
    <row r="121" s="5" customFormat="1" x14ac:dyDescent="0.55000000000000004"/>
    <row r="122" s="5" customFormat="1" x14ac:dyDescent="0.55000000000000004"/>
    <row r="123" s="5" customFormat="1" x14ac:dyDescent="0.55000000000000004"/>
    <row r="124" s="5" customFormat="1" x14ac:dyDescent="0.55000000000000004"/>
    <row r="125" s="5" customFormat="1" x14ac:dyDescent="0.55000000000000004"/>
    <row r="126" s="5" customFormat="1" x14ac:dyDescent="0.55000000000000004"/>
    <row r="127" s="5" customFormat="1" x14ac:dyDescent="0.55000000000000004"/>
    <row r="128" s="5" customFormat="1" x14ac:dyDescent="0.55000000000000004"/>
    <row r="129" s="5" customFormat="1" x14ac:dyDescent="0.55000000000000004"/>
    <row r="130" s="5" customFormat="1" x14ac:dyDescent="0.55000000000000004"/>
    <row r="131" s="5" customFormat="1" x14ac:dyDescent="0.55000000000000004"/>
    <row r="132" s="5" customFormat="1" x14ac:dyDescent="0.55000000000000004"/>
    <row r="133" s="5" customFormat="1" x14ac:dyDescent="0.55000000000000004"/>
    <row r="134" s="5" customFormat="1" x14ac:dyDescent="0.55000000000000004"/>
    <row r="135" s="5" customFormat="1" x14ac:dyDescent="0.55000000000000004"/>
    <row r="136" s="5" customFormat="1" x14ac:dyDescent="0.55000000000000004"/>
    <row r="137" s="5" customFormat="1" x14ac:dyDescent="0.55000000000000004"/>
    <row r="138" s="5" customFormat="1" x14ac:dyDescent="0.55000000000000004"/>
    <row r="139" s="5" customFormat="1" x14ac:dyDescent="0.55000000000000004"/>
    <row r="140" s="5" customFormat="1" x14ac:dyDescent="0.55000000000000004"/>
    <row r="141" s="5" customFormat="1" x14ac:dyDescent="0.55000000000000004"/>
    <row r="142" s="5" customFormat="1" x14ac:dyDescent="0.55000000000000004"/>
    <row r="143" s="5" customFormat="1" x14ac:dyDescent="0.55000000000000004"/>
    <row r="144" s="5" customFormat="1" x14ac:dyDescent="0.55000000000000004"/>
    <row r="145" s="5" customFormat="1" x14ac:dyDescent="0.55000000000000004"/>
    <row r="146" s="5" customFormat="1" x14ac:dyDescent="0.55000000000000004"/>
    <row r="147" s="5" customFormat="1" x14ac:dyDescent="0.55000000000000004"/>
    <row r="148" s="5" customFormat="1" x14ac:dyDescent="0.55000000000000004"/>
    <row r="149" s="5" customFormat="1" x14ac:dyDescent="0.55000000000000004"/>
    <row r="150" s="5" customFormat="1" x14ac:dyDescent="0.55000000000000004"/>
    <row r="151" s="5" customFormat="1" x14ac:dyDescent="0.55000000000000004"/>
    <row r="152" s="5" customFormat="1" x14ac:dyDescent="0.55000000000000004"/>
    <row r="153" s="5" customFormat="1" x14ac:dyDescent="0.55000000000000004"/>
    <row r="154" s="5" customFormat="1" x14ac:dyDescent="0.55000000000000004"/>
    <row r="155" s="5" customFormat="1" x14ac:dyDescent="0.55000000000000004"/>
    <row r="156" s="5" customFormat="1" x14ac:dyDescent="0.55000000000000004"/>
    <row r="157" s="5" customFormat="1" x14ac:dyDescent="0.55000000000000004"/>
    <row r="158" s="5" customFormat="1" x14ac:dyDescent="0.55000000000000004"/>
    <row r="159" s="5" customFormat="1" x14ac:dyDescent="0.55000000000000004"/>
    <row r="160" s="5" customFormat="1" x14ac:dyDescent="0.55000000000000004"/>
    <row r="161" s="5" customFormat="1" x14ac:dyDescent="0.55000000000000004"/>
    <row r="162" s="5" customFormat="1" x14ac:dyDescent="0.55000000000000004"/>
    <row r="163" s="5" customFormat="1" x14ac:dyDescent="0.55000000000000004"/>
    <row r="164" s="5" customFormat="1" x14ac:dyDescent="0.55000000000000004"/>
    <row r="165" s="5" customFormat="1" x14ac:dyDescent="0.55000000000000004"/>
    <row r="166" s="5" customFormat="1" x14ac:dyDescent="0.55000000000000004"/>
    <row r="167" s="5" customFormat="1" x14ac:dyDescent="0.55000000000000004"/>
    <row r="168" s="5" customFormat="1" x14ac:dyDescent="0.55000000000000004"/>
    <row r="169" s="5" customFormat="1" x14ac:dyDescent="0.55000000000000004"/>
    <row r="170" s="5" customFormat="1" x14ac:dyDescent="0.55000000000000004"/>
    <row r="171" s="5" customFormat="1" x14ac:dyDescent="0.55000000000000004"/>
    <row r="172" s="5" customFormat="1" x14ac:dyDescent="0.55000000000000004"/>
    <row r="173" s="5" customFormat="1" x14ac:dyDescent="0.55000000000000004"/>
    <row r="174" s="5" customFormat="1" x14ac:dyDescent="0.55000000000000004"/>
    <row r="175" s="5" customFormat="1" x14ac:dyDescent="0.55000000000000004"/>
    <row r="176" s="5" customFormat="1" x14ac:dyDescent="0.55000000000000004"/>
    <row r="177" s="5" customFormat="1" x14ac:dyDescent="0.55000000000000004"/>
    <row r="178" s="5" customFormat="1" x14ac:dyDescent="0.55000000000000004"/>
    <row r="179" s="5" customFormat="1" x14ac:dyDescent="0.55000000000000004"/>
    <row r="180" s="5" customFormat="1" x14ac:dyDescent="0.55000000000000004"/>
    <row r="181" s="5" customFormat="1" x14ac:dyDescent="0.55000000000000004"/>
    <row r="182" s="5" customFormat="1" x14ac:dyDescent="0.55000000000000004"/>
    <row r="183" s="5" customFormat="1" x14ac:dyDescent="0.55000000000000004"/>
    <row r="184" s="5" customFormat="1" x14ac:dyDescent="0.55000000000000004"/>
    <row r="185" s="5" customFormat="1" x14ac:dyDescent="0.55000000000000004"/>
    <row r="186" s="5" customFormat="1" x14ac:dyDescent="0.55000000000000004"/>
    <row r="187" s="5" customFormat="1" x14ac:dyDescent="0.55000000000000004"/>
    <row r="188" s="5" customFormat="1" x14ac:dyDescent="0.55000000000000004"/>
    <row r="189" s="5" customFormat="1" x14ac:dyDescent="0.55000000000000004"/>
    <row r="190" s="5" customFormat="1" x14ac:dyDescent="0.55000000000000004"/>
    <row r="191" s="5" customFormat="1" x14ac:dyDescent="0.55000000000000004"/>
    <row r="192" s="5" customFormat="1" x14ac:dyDescent="0.55000000000000004"/>
    <row r="193" s="5" customFormat="1" x14ac:dyDescent="0.55000000000000004"/>
    <row r="194" s="5" customFormat="1" x14ac:dyDescent="0.55000000000000004"/>
    <row r="195" s="5" customFormat="1" x14ac:dyDescent="0.55000000000000004"/>
    <row r="196" s="5" customFormat="1" x14ac:dyDescent="0.55000000000000004"/>
    <row r="197" s="5" customFormat="1" x14ac:dyDescent="0.55000000000000004"/>
    <row r="198" s="5" customFormat="1" x14ac:dyDescent="0.55000000000000004"/>
    <row r="199" s="5" customFormat="1" x14ac:dyDescent="0.55000000000000004"/>
    <row r="200" s="5" customFormat="1" x14ac:dyDescent="0.55000000000000004"/>
    <row r="201" s="5" customFormat="1" x14ac:dyDescent="0.55000000000000004"/>
    <row r="202" s="5" customFormat="1" x14ac:dyDescent="0.55000000000000004"/>
    <row r="203" s="5" customFormat="1" x14ac:dyDescent="0.55000000000000004"/>
    <row r="204" s="5" customFormat="1" x14ac:dyDescent="0.55000000000000004"/>
    <row r="205" s="5" customFormat="1" x14ac:dyDescent="0.55000000000000004"/>
    <row r="206" s="5" customFormat="1" x14ac:dyDescent="0.55000000000000004"/>
    <row r="207" s="5" customFormat="1" x14ac:dyDescent="0.55000000000000004"/>
    <row r="208" s="5" customFormat="1" x14ac:dyDescent="0.55000000000000004"/>
    <row r="209" s="5" customFormat="1" x14ac:dyDescent="0.55000000000000004"/>
    <row r="210" s="5" customFormat="1" x14ac:dyDescent="0.55000000000000004"/>
    <row r="211" s="5" customFormat="1" x14ac:dyDescent="0.55000000000000004"/>
    <row r="212" s="5" customFormat="1" x14ac:dyDescent="0.55000000000000004"/>
    <row r="213" s="5" customFormat="1" x14ac:dyDescent="0.55000000000000004"/>
    <row r="214" s="5" customFormat="1" x14ac:dyDescent="0.55000000000000004"/>
    <row r="215" s="5" customFormat="1" x14ac:dyDescent="0.55000000000000004"/>
    <row r="216" s="5" customFormat="1" x14ac:dyDescent="0.55000000000000004"/>
    <row r="217" s="5" customFormat="1" x14ac:dyDescent="0.55000000000000004"/>
    <row r="218" s="5" customFormat="1" x14ac:dyDescent="0.55000000000000004"/>
    <row r="219" s="5" customFormat="1" x14ac:dyDescent="0.55000000000000004"/>
    <row r="220" s="5" customFormat="1" x14ac:dyDescent="0.55000000000000004"/>
    <row r="221" s="5" customFormat="1" x14ac:dyDescent="0.55000000000000004"/>
    <row r="222" s="5" customFormat="1" x14ac:dyDescent="0.55000000000000004"/>
    <row r="223" s="5" customFormat="1" x14ac:dyDescent="0.55000000000000004"/>
    <row r="224" s="5" customFormat="1" x14ac:dyDescent="0.55000000000000004"/>
    <row r="225" s="5" customFormat="1" x14ac:dyDescent="0.55000000000000004"/>
    <row r="226" s="5" customFormat="1" x14ac:dyDescent="0.55000000000000004"/>
    <row r="227" s="5" customFormat="1" x14ac:dyDescent="0.55000000000000004"/>
    <row r="228" s="5" customFormat="1" x14ac:dyDescent="0.55000000000000004"/>
    <row r="229" s="5" customFormat="1" x14ac:dyDescent="0.55000000000000004"/>
    <row r="230" s="5" customFormat="1" x14ac:dyDescent="0.55000000000000004"/>
    <row r="231" s="5" customFormat="1" x14ac:dyDescent="0.55000000000000004"/>
    <row r="232" s="5" customFormat="1" x14ac:dyDescent="0.55000000000000004"/>
    <row r="233" s="5" customFormat="1" x14ac:dyDescent="0.55000000000000004"/>
    <row r="234" s="5" customFormat="1" x14ac:dyDescent="0.55000000000000004"/>
    <row r="235" s="5" customFormat="1" x14ac:dyDescent="0.55000000000000004"/>
    <row r="236" s="5" customFormat="1" x14ac:dyDescent="0.55000000000000004"/>
    <row r="237" s="5" customFormat="1" x14ac:dyDescent="0.55000000000000004"/>
    <row r="238" s="5" customFormat="1" x14ac:dyDescent="0.55000000000000004"/>
    <row r="239" s="5" customFormat="1" x14ac:dyDescent="0.55000000000000004"/>
    <row r="240" s="5" customFormat="1" x14ac:dyDescent="0.55000000000000004"/>
    <row r="241" s="5" customFormat="1" x14ac:dyDescent="0.55000000000000004"/>
    <row r="242" s="5" customFormat="1" x14ac:dyDescent="0.55000000000000004"/>
    <row r="243" s="5" customFormat="1" x14ac:dyDescent="0.55000000000000004"/>
    <row r="244" s="5" customFormat="1" x14ac:dyDescent="0.55000000000000004"/>
    <row r="245" s="5" customFormat="1" x14ac:dyDescent="0.55000000000000004"/>
    <row r="246" s="5" customFormat="1" x14ac:dyDescent="0.55000000000000004"/>
    <row r="247" s="5" customFormat="1" x14ac:dyDescent="0.55000000000000004"/>
    <row r="248" s="5" customFormat="1" x14ac:dyDescent="0.55000000000000004"/>
    <row r="249" s="5" customFormat="1" x14ac:dyDescent="0.55000000000000004"/>
    <row r="250" s="5" customFormat="1" x14ac:dyDescent="0.55000000000000004"/>
    <row r="251" s="5" customFormat="1" x14ac:dyDescent="0.55000000000000004"/>
    <row r="252" s="5" customFormat="1" x14ac:dyDescent="0.55000000000000004"/>
    <row r="253" s="5" customFormat="1" x14ac:dyDescent="0.55000000000000004"/>
    <row r="254" s="5" customFormat="1" x14ac:dyDescent="0.55000000000000004"/>
    <row r="255" s="5" customFormat="1" x14ac:dyDescent="0.55000000000000004"/>
    <row r="256" s="5" customFormat="1" x14ac:dyDescent="0.55000000000000004"/>
    <row r="257" s="5" customFormat="1" x14ac:dyDescent="0.55000000000000004"/>
    <row r="258" s="5" customFormat="1" x14ac:dyDescent="0.55000000000000004"/>
    <row r="259" s="5" customFormat="1" x14ac:dyDescent="0.55000000000000004"/>
    <row r="260" s="5" customFormat="1" x14ac:dyDescent="0.55000000000000004"/>
    <row r="261" s="5" customFormat="1" x14ac:dyDescent="0.55000000000000004"/>
    <row r="262" s="5" customFormat="1" x14ac:dyDescent="0.55000000000000004"/>
    <row r="263" s="5" customFormat="1" x14ac:dyDescent="0.55000000000000004"/>
    <row r="264" s="5" customFormat="1" x14ac:dyDescent="0.55000000000000004"/>
    <row r="265" s="5" customFormat="1" x14ac:dyDescent="0.55000000000000004"/>
    <row r="266" s="5" customFormat="1" x14ac:dyDescent="0.55000000000000004"/>
    <row r="267" s="5" customFormat="1" x14ac:dyDescent="0.55000000000000004"/>
    <row r="268" s="5" customFormat="1" x14ac:dyDescent="0.55000000000000004"/>
    <row r="269" s="5" customFormat="1" x14ac:dyDescent="0.55000000000000004"/>
    <row r="270" s="5" customFormat="1" x14ac:dyDescent="0.55000000000000004"/>
    <row r="271" s="5" customFormat="1" x14ac:dyDescent="0.55000000000000004"/>
    <row r="272" s="5" customFormat="1" x14ac:dyDescent="0.55000000000000004"/>
    <row r="273" s="5" customFormat="1" x14ac:dyDescent="0.55000000000000004"/>
    <row r="274" s="5" customFormat="1" x14ac:dyDescent="0.55000000000000004"/>
    <row r="275" s="5" customFormat="1" x14ac:dyDescent="0.55000000000000004"/>
    <row r="276" s="5" customFormat="1" x14ac:dyDescent="0.55000000000000004"/>
    <row r="277" s="5" customFormat="1" x14ac:dyDescent="0.55000000000000004"/>
    <row r="278" s="5" customFormat="1" x14ac:dyDescent="0.55000000000000004"/>
    <row r="279" s="5" customFormat="1" x14ac:dyDescent="0.55000000000000004"/>
    <row r="280" s="5" customFormat="1" x14ac:dyDescent="0.55000000000000004"/>
    <row r="281" s="5" customFormat="1" x14ac:dyDescent="0.55000000000000004"/>
    <row r="282" s="5" customFormat="1" x14ac:dyDescent="0.55000000000000004"/>
    <row r="283" s="5" customFormat="1" x14ac:dyDescent="0.55000000000000004"/>
    <row r="284" s="5" customFormat="1" x14ac:dyDescent="0.55000000000000004"/>
    <row r="285" s="5" customFormat="1" x14ac:dyDescent="0.55000000000000004"/>
    <row r="286" s="5" customFormat="1" x14ac:dyDescent="0.55000000000000004"/>
    <row r="287" s="5" customFormat="1" x14ac:dyDescent="0.55000000000000004"/>
    <row r="288" s="5" customFormat="1" x14ac:dyDescent="0.55000000000000004"/>
    <row r="289" s="5" customFormat="1" x14ac:dyDescent="0.55000000000000004"/>
    <row r="290" s="5" customFormat="1" x14ac:dyDescent="0.55000000000000004"/>
    <row r="291" s="5" customFormat="1" x14ac:dyDescent="0.55000000000000004"/>
    <row r="292" s="5" customFormat="1" x14ac:dyDescent="0.55000000000000004"/>
    <row r="293" s="5" customFormat="1" x14ac:dyDescent="0.55000000000000004"/>
    <row r="294" s="5" customFormat="1" x14ac:dyDescent="0.55000000000000004"/>
    <row r="295" s="5" customFormat="1" x14ac:dyDescent="0.55000000000000004"/>
    <row r="296" s="5" customFormat="1" x14ac:dyDescent="0.55000000000000004"/>
    <row r="297" s="5" customFormat="1" x14ac:dyDescent="0.55000000000000004"/>
    <row r="298" s="5" customFormat="1" x14ac:dyDescent="0.55000000000000004"/>
    <row r="299" s="5" customFormat="1" x14ac:dyDescent="0.55000000000000004"/>
    <row r="300" s="5" customFormat="1" x14ac:dyDescent="0.55000000000000004"/>
    <row r="301" s="5" customFormat="1" x14ac:dyDescent="0.55000000000000004"/>
    <row r="302" s="5" customFormat="1" x14ac:dyDescent="0.55000000000000004"/>
    <row r="303" s="5" customFormat="1" x14ac:dyDescent="0.55000000000000004"/>
    <row r="304" s="5" customFormat="1" x14ac:dyDescent="0.55000000000000004"/>
    <row r="305" s="5" customFormat="1" x14ac:dyDescent="0.55000000000000004"/>
    <row r="306" s="5" customFormat="1" x14ac:dyDescent="0.55000000000000004"/>
    <row r="307" s="5" customFormat="1" x14ac:dyDescent="0.55000000000000004"/>
    <row r="308" s="5" customFormat="1" x14ac:dyDescent="0.55000000000000004"/>
    <row r="309" s="5" customFormat="1" x14ac:dyDescent="0.55000000000000004"/>
    <row r="310" s="5" customFormat="1" x14ac:dyDescent="0.55000000000000004"/>
    <row r="311" s="5" customFormat="1" x14ac:dyDescent="0.55000000000000004"/>
    <row r="312" s="5" customFormat="1" x14ac:dyDescent="0.55000000000000004"/>
    <row r="313" s="5" customFormat="1" x14ac:dyDescent="0.55000000000000004"/>
    <row r="314" s="5" customFormat="1" x14ac:dyDescent="0.55000000000000004"/>
    <row r="315" s="5" customFormat="1" x14ac:dyDescent="0.55000000000000004"/>
    <row r="316" s="5" customFormat="1" x14ac:dyDescent="0.55000000000000004"/>
    <row r="317" s="5" customFormat="1" x14ac:dyDescent="0.55000000000000004"/>
    <row r="318" s="5" customFormat="1" x14ac:dyDescent="0.55000000000000004"/>
    <row r="319" s="5" customFormat="1" x14ac:dyDescent="0.55000000000000004"/>
    <row r="320" s="5" customFormat="1" x14ac:dyDescent="0.55000000000000004"/>
    <row r="321" s="5" customFormat="1" x14ac:dyDescent="0.55000000000000004"/>
    <row r="322" s="5" customFormat="1" x14ac:dyDescent="0.55000000000000004"/>
    <row r="323" s="5" customFormat="1" x14ac:dyDescent="0.55000000000000004"/>
    <row r="324" s="5" customFormat="1" x14ac:dyDescent="0.55000000000000004"/>
    <row r="325" s="5" customFormat="1" x14ac:dyDescent="0.55000000000000004"/>
    <row r="326" s="5" customFormat="1" x14ac:dyDescent="0.55000000000000004"/>
    <row r="327" s="5" customFormat="1" x14ac:dyDescent="0.55000000000000004"/>
    <row r="328" s="5" customFormat="1" x14ac:dyDescent="0.55000000000000004"/>
    <row r="329" s="5" customFormat="1" x14ac:dyDescent="0.55000000000000004"/>
    <row r="330" s="5" customFormat="1" x14ac:dyDescent="0.55000000000000004"/>
    <row r="331" s="5" customFormat="1" x14ac:dyDescent="0.55000000000000004"/>
    <row r="332" s="5" customFormat="1" x14ac:dyDescent="0.55000000000000004"/>
    <row r="333" s="5" customFormat="1" x14ac:dyDescent="0.55000000000000004"/>
    <row r="334" s="5" customFormat="1" x14ac:dyDescent="0.55000000000000004"/>
    <row r="335" s="5" customFormat="1" x14ac:dyDescent="0.55000000000000004"/>
    <row r="336" s="5" customFormat="1" x14ac:dyDescent="0.55000000000000004"/>
    <row r="337" s="5" customFormat="1" x14ac:dyDescent="0.55000000000000004"/>
    <row r="338" s="5" customFormat="1" x14ac:dyDescent="0.55000000000000004"/>
    <row r="339" s="5" customFormat="1" x14ac:dyDescent="0.55000000000000004"/>
    <row r="340" s="5" customFormat="1" x14ac:dyDescent="0.55000000000000004"/>
    <row r="341" s="5" customFormat="1" x14ac:dyDescent="0.55000000000000004"/>
    <row r="342" s="5" customFormat="1" x14ac:dyDescent="0.55000000000000004"/>
    <row r="343" s="5" customFormat="1" x14ac:dyDescent="0.55000000000000004"/>
    <row r="344" s="5" customFormat="1" x14ac:dyDescent="0.55000000000000004"/>
    <row r="345" s="5" customFormat="1" x14ac:dyDescent="0.55000000000000004"/>
    <row r="346" s="5" customFormat="1" x14ac:dyDescent="0.55000000000000004"/>
    <row r="347" s="5" customFormat="1" x14ac:dyDescent="0.55000000000000004"/>
    <row r="348" s="5" customFormat="1" x14ac:dyDescent="0.55000000000000004"/>
    <row r="349" s="5" customFormat="1" x14ac:dyDescent="0.55000000000000004"/>
    <row r="350" s="5" customFormat="1" x14ac:dyDescent="0.55000000000000004"/>
    <row r="351" s="5" customFormat="1" x14ac:dyDescent="0.55000000000000004"/>
    <row r="352" s="5" customFormat="1" x14ac:dyDescent="0.55000000000000004"/>
    <row r="353" s="5" customFormat="1" x14ac:dyDescent="0.55000000000000004"/>
    <row r="354" s="5" customFormat="1" x14ac:dyDescent="0.55000000000000004"/>
    <row r="355" s="5" customFormat="1" x14ac:dyDescent="0.55000000000000004"/>
    <row r="356" s="5" customFormat="1" x14ac:dyDescent="0.55000000000000004"/>
    <row r="357" s="5" customFormat="1" x14ac:dyDescent="0.55000000000000004"/>
    <row r="358" s="5" customFormat="1" x14ac:dyDescent="0.55000000000000004"/>
    <row r="359" s="5" customFormat="1" x14ac:dyDescent="0.55000000000000004"/>
    <row r="360" s="5" customFormat="1" x14ac:dyDescent="0.55000000000000004"/>
    <row r="361" s="5" customFormat="1" x14ac:dyDescent="0.55000000000000004"/>
    <row r="362" s="5" customFormat="1" x14ac:dyDescent="0.55000000000000004"/>
    <row r="363" s="5" customFormat="1" x14ac:dyDescent="0.55000000000000004"/>
    <row r="364" s="5" customFormat="1" x14ac:dyDescent="0.55000000000000004"/>
    <row r="365" s="5" customFormat="1" x14ac:dyDescent="0.55000000000000004"/>
    <row r="366" s="5" customFormat="1" x14ac:dyDescent="0.55000000000000004"/>
    <row r="367" s="5" customFormat="1" x14ac:dyDescent="0.55000000000000004"/>
    <row r="368" s="5" customFormat="1" x14ac:dyDescent="0.55000000000000004"/>
    <row r="369" s="5" customFormat="1" x14ac:dyDescent="0.55000000000000004"/>
    <row r="370" s="5" customFormat="1" x14ac:dyDescent="0.55000000000000004"/>
    <row r="371" s="5" customFormat="1" x14ac:dyDescent="0.55000000000000004"/>
    <row r="372" s="5" customFormat="1" x14ac:dyDescent="0.55000000000000004"/>
    <row r="373" s="5" customFormat="1" x14ac:dyDescent="0.55000000000000004"/>
    <row r="374" s="5" customFormat="1" x14ac:dyDescent="0.55000000000000004"/>
    <row r="375" s="5" customFormat="1" x14ac:dyDescent="0.55000000000000004"/>
    <row r="376" s="5" customFormat="1" x14ac:dyDescent="0.55000000000000004"/>
    <row r="377" s="5" customFormat="1" x14ac:dyDescent="0.55000000000000004"/>
    <row r="378" s="5" customFormat="1" x14ac:dyDescent="0.55000000000000004"/>
    <row r="379" s="5" customFormat="1" x14ac:dyDescent="0.55000000000000004"/>
    <row r="380" s="5" customFormat="1" x14ac:dyDescent="0.55000000000000004"/>
    <row r="381" s="5" customFormat="1" x14ac:dyDescent="0.55000000000000004"/>
    <row r="382" s="5" customFormat="1" x14ac:dyDescent="0.55000000000000004"/>
    <row r="383" s="5" customFormat="1" x14ac:dyDescent="0.55000000000000004"/>
    <row r="384" s="5" customFormat="1" x14ac:dyDescent="0.55000000000000004"/>
    <row r="385" s="5" customFormat="1" x14ac:dyDescent="0.55000000000000004"/>
    <row r="386" s="5" customFormat="1" x14ac:dyDescent="0.55000000000000004"/>
    <row r="387" s="5" customFormat="1" x14ac:dyDescent="0.55000000000000004"/>
    <row r="388" s="5" customFormat="1" x14ac:dyDescent="0.55000000000000004"/>
    <row r="389" s="5" customFormat="1" x14ac:dyDescent="0.55000000000000004"/>
    <row r="390" s="5" customFormat="1" x14ac:dyDescent="0.55000000000000004"/>
    <row r="391" s="5" customFormat="1" x14ac:dyDescent="0.55000000000000004"/>
    <row r="392" s="5" customFormat="1" x14ac:dyDescent="0.55000000000000004"/>
    <row r="393" s="5" customFormat="1" x14ac:dyDescent="0.55000000000000004"/>
    <row r="394" s="5" customFormat="1" x14ac:dyDescent="0.55000000000000004"/>
    <row r="395" s="5" customFormat="1" x14ac:dyDescent="0.55000000000000004"/>
    <row r="396" s="5" customFormat="1" x14ac:dyDescent="0.55000000000000004"/>
    <row r="397" s="5" customFormat="1" x14ac:dyDescent="0.55000000000000004"/>
    <row r="398" s="5" customFormat="1" x14ac:dyDescent="0.55000000000000004"/>
    <row r="399" s="5" customFormat="1" x14ac:dyDescent="0.55000000000000004"/>
    <row r="400" s="5" customFormat="1" x14ac:dyDescent="0.55000000000000004"/>
    <row r="401" s="5" customFormat="1" x14ac:dyDescent="0.55000000000000004"/>
    <row r="402" s="5" customFormat="1" x14ac:dyDescent="0.55000000000000004"/>
    <row r="403" s="5" customFormat="1" x14ac:dyDescent="0.55000000000000004"/>
    <row r="404" s="5" customFormat="1" x14ac:dyDescent="0.55000000000000004"/>
    <row r="405" s="5" customFormat="1" x14ac:dyDescent="0.55000000000000004"/>
    <row r="406" s="5" customFormat="1" x14ac:dyDescent="0.55000000000000004"/>
    <row r="407" s="5" customFormat="1" x14ac:dyDescent="0.55000000000000004"/>
    <row r="408" s="5" customFormat="1" x14ac:dyDescent="0.55000000000000004"/>
    <row r="409" s="5" customFormat="1" x14ac:dyDescent="0.55000000000000004"/>
    <row r="410" s="5" customFormat="1" x14ac:dyDescent="0.55000000000000004"/>
    <row r="411" s="5" customFormat="1" x14ac:dyDescent="0.55000000000000004"/>
    <row r="412" s="5" customFormat="1" x14ac:dyDescent="0.55000000000000004"/>
    <row r="413" s="5" customFormat="1" x14ac:dyDescent="0.55000000000000004"/>
    <row r="414" s="5" customFormat="1" x14ac:dyDescent="0.55000000000000004"/>
    <row r="415" s="5" customFormat="1" x14ac:dyDescent="0.55000000000000004"/>
    <row r="416" s="5" customFormat="1" x14ac:dyDescent="0.55000000000000004"/>
    <row r="417" s="5" customFormat="1" x14ac:dyDescent="0.55000000000000004"/>
    <row r="418" s="5" customFormat="1" x14ac:dyDescent="0.55000000000000004"/>
    <row r="419" s="5" customFormat="1" x14ac:dyDescent="0.55000000000000004"/>
    <row r="420" s="5" customFormat="1" x14ac:dyDescent="0.55000000000000004"/>
    <row r="421" s="5" customFormat="1" x14ac:dyDescent="0.55000000000000004"/>
    <row r="422" s="5" customFormat="1" x14ac:dyDescent="0.55000000000000004"/>
    <row r="423" s="5" customFormat="1" x14ac:dyDescent="0.55000000000000004"/>
    <row r="424" s="5" customFormat="1" x14ac:dyDescent="0.55000000000000004"/>
    <row r="425" s="5" customFormat="1" x14ac:dyDescent="0.55000000000000004"/>
    <row r="426" s="5" customFormat="1" x14ac:dyDescent="0.55000000000000004"/>
    <row r="427" s="5" customFormat="1" x14ac:dyDescent="0.55000000000000004"/>
    <row r="428" s="5" customFormat="1" x14ac:dyDescent="0.55000000000000004"/>
    <row r="429" s="5" customFormat="1" x14ac:dyDescent="0.55000000000000004"/>
    <row r="430" s="5" customFormat="1" x14ac:dyDescent="0.55000000000000004"/>
    <row r="431" s="5" customFormat="1" x14ac:dyDescent="0.55000000000000004"/>
    <row r="432" s="5" customFormat="1" x14ac:dyDescent="0.55000000000000004"/>
    <row r="433" s="5" customFormat="1" x14ac:dyDescent="0.55000000000000004"/>
    <row r="434" s="5" customFormat="1" x14ac:dyDescent="0.55000000000000004"/>
    <row r="435" s="5" customFormat="1" x14ac:dyDescent="0.55000000000000004"/>
    <row r="436" s="5" customFormat="1" x14ac:dyDescent="0.55000000000000004"/>
    <row r="437" s="5" customFormat="1" x14ac:dyDescent="0.55000000000000004"/>
    <row r="438" s="5" customFormat="1" x14ac:dyDescent="0.55000000000000004"/>
    <row r="439" s="5" customFormat="1" x14ac:dyDescent="0.55000000000000004"/>
    <row r="440" s="5" customFormat="1" x14ac:dyDescent="0.55000000000000004"/>
    <row r="441" s="5" customFormat="1" x14ac:dyDescent="0.55000000000000004"/>
    <row r="442" s="5" customFormat="1" x14ac:dyDescent="0.55000000000000004"/>
    <row r="443" s="5" customFormat="1" x14ac:dyDescent="0.55000000000000004"/>
    <row r="444" s="5" customFormat="1" x14ac:dyDescent="0.55000000000000004"/>
    <row r="445" s="5" customFormat="1" x14ac:dyDescent="0.55000000000000004"/>
    <row r="446" s="5" customFormat="1" x14ac:dyDescent="0.55000000000000004"/>
    <row r="447" s="5" customFormat="1" x14ac:dyDescent="0.55000000000000004"/>
    <row r="448" s="5" customFormat="1" x14ac:dyDescent="0.55000000000000004"/>
    <row r="449" s="5" customFormat="1" x14ac:dyDescent="0.55000000000000004"/>
    <row r="450" s="5" customFormat="1" x14ac:dyDescent="0.55000000000000004"/>
    <row r="451" s="5" customFormat="1" x14ac:dyDescent="0.55000000000000004"/>
    <row r="452" s="5" customFormat="1" x14ac:dyDescent="0.55000000000000004"/>
    <row r="453" s="5" customFormat="1" x14ac:dyDescent="0.55000000000000004"/>
    <row r="454" s="5" customFormat="1" x14ac:dyDescent="0.55000000000000004"/>
    <row r="455" s="5" customFormat="1" x14ac:dyDescent="0.55000000000000004"/>
    <row r="456" s="5" customFormat="1" x14ac:dyDescent="0.55000000000000004"/>
    <row r="457" s="5" customFormat="1" x14ac:dyDescent="0.55000000000000004"/>
    <row r="458" s="5" customFormat="1" x14ac:dyDescent="0.55000000000000004"/>
    <row r="459" s="5" customFormat="1" x14ac:dyDescent="0.55000000000000004"/>
    <row r="460" s="5" customFormat="1" x14ac:dyDescent="0.55000000000000004"/>
    <row r="461" s="5" customFormat="1" x14ac:dyDescent="0.55000000000000004"/>
    <row r="462" s="5" customFormat="1" x14ac:dyDescent="0.55000000000000004"/>
    <row r="463" s="5" customFormat="1" x14ac:dyDescent="0.55000000000000004"/>
    <row r="464" s="5" customFormat="1" x14ac:dyDescent="0.55000000000000004"/>
    <row r="465" s="5" customFormat="1" x14ac:dyDescent="0.55000000000000004"/>
    <row r="466" s="5" customFormat="1" x14ac:dyDescent="0.55000000000000004"/>
    <row r="467" s="5" customFormat="1" x14ac:dyDescent="0.55000000000000004"/>
    <row r="468" s="5" customFormat="1" x14ac:dyDescent="0.55000000000000004"/>
    <row r="469" s="5" customFormat="1" x14ac:dyDescent="0.55000000000000004"/>
    <row r="470" s="5" customFormat="1" x14ac:dyDescent="0.55000000000000004"/>
    <row r="471" s="5" customFormat="1" x14ac:dyDescent="0.55000000000000004"/>
    <row r="472" s="5" customFormat="1" x14ac:dyDescent="0.55000000000000004"/>
    <row r="473" s="5" customFormat="1" x14ac:dyDescent="0.55000000000000004"/>
    <row r="474" s="5" customFormat="1" x14ac:dyDescent="0.55000000000000004"/>
    <row r="475" s="5" customFormat="1" x14ac:dyDescent="0.55000000000000004"/>
    <row r="476" s="5" customFormat="1" x14ac:dyDescent="0.55000000000000004"/>
    <row r="477" s="5" customFormat="1" x14ac:dyDescent="0.55000000000000004"/>
    <row r="478" s="5" customFormat="1" x14ac:dyDescent="0.55000000000000004"/>
    <row r="479" s="5" customFormat="1" x14ac:dyDescent="0.55000000000000004"/>
    <row r="480" s="5" customFormat="1" x14ac:dyDescent="0.55000000000000004"/>
    <row r="481" s="5" customFormat="1" x14ac:dyDescent="0.55000000000000004"/>
    <row r="482" s="5" customFormat="1" x14ac:dyDescent="0.55000000000000004"/>
    <row r="483" s="5" customFormat="1" x14ac:dyDescent="0.55000000000000004"/>
    <row r="484" s="5" customFormat="1" x14ac:dyDescent="0.55000000000000004"/>
    <row r="485" s="5" customFormat="1" x14ac:dyDescent="0.55000000000000004"/>
    <row r="486" s="5" customFormat="1" x14ac:dyDescent="0.55000000000000004"/>
    <row r="487" s="5" customFormat="1" x14ac:dyDescent="0.55000000000000004"/>
    <row r="488" s="5" customFormat="1" x14ac:dyDescent="0.55000000000000004"/>
    <row r="489" s="5" customFormat="1" x14ac:dyDescent="0.55000000000000004"/>
    <row r="490" s="5" customFormat="1" x14ac:dyDescent="0.55000000000000004"/>
    <row r="491" s="5" customFormat="1" x14ac:dyDescent="0.55000000000000004"/>
    <row r="492" s="5" customFormat="1" x14ac:dyDescent="0.55000000000000004"/>
    <row r="493" s="5" customFormat="1" x14ac:dyDescent="0.55000000000000004"/>
    <row r="494" s="5" customFormat="1" x14ac:dyDescent="0.55000000000000004"/>
    <row r="495" s="5" customFormat="1" x14ac:dyDescent="0.55000000000000004"/>
    <row r="496" s="5" customFormat="1" x14ac:dyDescent="0.55000000000000004"/>
    <row r="497" s="5" customFormat="1" x14ac:dyDescent="0.55000000000000004"/>
    <row r="498" s="5" customFormat="1" x14ac:dyDescent="0.55000000000000004"/>
    <row r="499" s="5" customFormat="1" x14ac:dyDescent="0.55000000000000004"/>
    <row r="500" s="5" customFormat="1" x14ac:dyDescent="0.55000000000000004"/>
    <row r="501" s="5" customFormat="1" x14ac:dyDescent="0.55000000000000004"/>
    <row r="502" s="5" customFormat="1" x14ac:dyDescent="0.55000000000000004"/>
    <row r="503" s="5" customFormat="1" x14ac:dyDescent="0.55000000000000004"/>
    <row r="504" s="5" customFormat="1" x14ac:dyDescent="0.55000000000000004"/>
    <row r="505" s="5" customFormat="1" x14ac:dyDescent="0.55000000000000004"/>
    <row r="506" s="5" customFormat="1" x14ac:dyDescent="0.55000000000000004"/>
    <row r="507" s="5" customFormat="1" x14ac:dyDescent="0.55000000000000004"/>
    <row r="508" s="5" customFormat="1" x14ac:dyDescent="0.55000000000000004"/>
    <row r="509" s="5" customFormat="1" x14ac:dyDescent="0.55000000000000004"/>
    <row r="510" s="5" customFormat="1" x14ac:dyDescent="0.55000000000000004"/>
    <row r="511" s="5" customFormat="1" x14ac:dyDescent="0.55000000000000004"/>
    <row r="512" s="5" customFormat="1" x14ac:dyDescent="0.55000000000000004"/>
    <row r="513" s="5" customFormat="1" x14ac:dyDescent="0.55000000000000004"/>
    <row r="514" s="5" customFormat="1" x14ac:dyDescent="0.55000000000000004"/>
    <row r="515" s="5" customFormat="1" x14ac:dyDescent="0.55000000000000004"/>
    <row r="516" s="5" customFormat="1" x14ac:dyDescent="0.55000000000000004"/>
    <row r="517" s="5" customFormat="1" x14ac:dyDescent="0.55000000000000004"/>
    <row r="518" s="5" customFormat="1" x14ac:dyDescent="0.55000000000000004"/>
    <row r="519" s="5" customFormat="1" x14ac:dyDescent="0.55000000000000004"/>
    <row r="520" s="5" customFormat="1" x14ac:dyDescent="0.55000000000000004"/>
    <row r="521" s="5" customFormat="1" x14ac:dyDescent="0.55000000000000004"/>
    <row r="522" s="5" customFormat="1" x14ac:dyDescent="0.55000000000000004"/>
    <row r="523" s="5" customFormat="1" x14ac:dyDescent="0.55000000000000004"/>
    <row r="524" s="5" customFormat="1" x14ac:dyDescent="0.55000000000000004"/>
    <row r="525" s="5" customFormat="1" x14ac:dyDescent="0.55000000000000004"/>
    <row r="526" s="5" customFormat="1" x14ac:dyDescent="0.55000000000000004"/>
    <row r="527" s="5" customFormat="1" x14ac:dyDescent="0.55000000000000004"/>
    <row r="528" s="5" customFormat="1" x14ac:dyDescent="0.55000000000000004"/>
    <row r="529" s="5" customFormat="1" x14ac:dyDescent="0.55000000000000004"/>
    <row r="530" s="5" customFormat="1" x14ac:dyDescent="0.55000000000000004"/>
    <row r="531" s="5" customFormat="1" x14ac:dyDescent="0.55000000000000004"/>
    <row r="532" s="5" customFormat="1" x14ac:dyDescent="0.55000000000000004"/>
    <row r="533" s="5" customFormat="1" x14ac:dyDescent="0.55000000000000004"/>
    <row r="534" s="5" customFormat="1" x14ac:dyDescent="0.55000000000000004"/>
    <row r="535" s="5" customFormat="1" x14ac:dyDescent="0.55000000000000004"/>
    <row r="536" s="5" customFormat="1" x14ac:dyDescent="0.55000000000000004"/>
    <row r="537" s="5" customFormat="1" x14ac:dyDescent="0.55000000000000004"/>
    <row r="538" s="5" customFormat="1" x14ac:dyDescent="0.55000000000000004"/>
    <row r="539" s="5" customFormat="1" x14ac:dyDescent="0.55000000000000004"/>
    <row r="540" s="5" customFormat="1" x14ac:dyDescent="0.55000000000000004"/>
    <row r="541" s="5" customFormat="1" x14ac:dyDescent="0.55000000000000004"/>
    <row r="542" s="5" customFormat="1" x14ac:dyDescent="0.55000000000000004"/>
    <row r="543" s="5" customFormat="1" x14ac:dyDescent="0.55000000000000004"/>
    <row r="544" s="5" customFormat="1" x14ac:dyDescent="0.55000000000000004"/>
    <row r="545" s="5" customFormat="1" x14ac:dyDescent="0.55000000000000004"/>
    <row r="546" s="5" customFormat="1" x14ac:dyDescent="0.55000000000000004"/>
    <row r="547" s="5" customFormat="1" x14ac:dyDescent="0.55000000000000004"/>
    <row r="548" s="5" customFormat="1" x14ac:dyDescent="0.55000000000000004"/>
    <row r="549" s="5" customFormat="1" x14ac:dyDescent="0.55000000000000004"/>
    <row r="550" s="5" customFormat="1" x14ac:dyDescent="0.55000000000000004"/>
    <row r="551" s="5" customFormat="1" x14ac:dyDescent="0.55000000000000004"/>
    <row r="552" s="5" customFormat="1" x14ac:dyDescent="0.55000000000000004"/>
    <row r="553" s="5" customFormat="1" x14ac:dyDescent="0.55000000000000004"/>
    <row r="554" s="5" customFormat="1" x14ac:dyDescent="0.55000000000000004"/>
    <row r="555" s="5" customFormat="1" x14ac:dyDescent="0.55000000000000004"/>
    <row r="556" s="5" customFormat="1" x14ac:dyDescent="0.55000000000000004"/>
    <row r="557" s="5" customFormat="1" x14ac:dyDescent="0.55000000000000004"/>
    <row r="558" s="5" customFormat="1" x14ac:dyDescent="0.55000000000000004"/>
    <row r="559" s="5" customFormat="1" x14ac:dyDescent="0.55000000000000004"/>
    <row r="560" s="5" customFormat="1" x14ac:dyDescent="0.55000000000000004"/>
    <row r="561" s="5" customFormat="1" x14ac:dyDescent="0.55000000000000004"/>
    <row r="562" s="5" customFormat="1" x14ac:dyDescent="0.55000000000000004"/>
    <row r="563" s="5" customFormat="1" x14ac:dyDescent="0.55000000000000004"/>
    <row r="564" s="5" customFormat="1" x14ac:dyDescent="0.55000000000000004"/>
    <row r="565" s="5" customFormat="1" x14ac:dyDescent="0.55000000000000004"/>
    <row r="566" s="5" customFormat="1" x14ac:dyDescent="0.55000000000000004"/>
    <row r="567" s="5" customFormat="1" x14ac:dyDescent="0.55000000000000004"/>
    <row r="568" s="5" customFormat="1" x14ac:dyDescent="0.55000000000000004"/>
    <row r="569" s="5" customFormat="1" x14ac:dyDescent="0.55000000000000004"/>
    <row r="570" s="5" customFormat="1" x14ac:dyDescent="0.55000000000000004"/>
    <row r="571" s="5" customFormat="1" x14ac:dyDescent="0.55000000000000004"/>
    <row r="572" s="5" customFormat="1" x14ac:dyDescent="0.55000000000000004"/>
    <row r="573" s="5" customFormat="1" x14ac:dyDescent="0.55000000000000004"/>
    <row r="574" s="5" customFormat="1" x14ac:dyDescent="0.55000000000000004"/>
    <row r="575" s="5" customFormat="1" x14ac:dyDescent="0.55000000000000004"/>
    <row r="576" s="5" customFormat="1" x14ac:dyDescent="0.55000000000000004"/>
    <row r="577" s="5" customFormat="1" x14ac:dyDescent="0.55000000000000004"/>
    <row r="578" s="5" customFormat="1" x14ac:dyDescent="0.55000000000000004"/>
    <row r="579" s="5" customFormat="1" x14ac:dyDescent="0.55000000000000004"/>
    <row r="580" s="5" customFormat="1" x14ac:dyDescent="0.55000000000000004"/>
    <row r="581" s="5" customFormat="1" x14ac:dyDescent="0.55000000000000004"/>
    <row r="582" s="5" customFormat="1" x14ac:dyDescent="0.55000000000000004"/>
    <row r="583" s="5" customFormat="1" x14ac:dyDescent="0.55000000000000004"/>
    <row r="584" s="5" customFormat="1" x14ac:dyDescent="0.55000000000000004"/>
    <row r="585" s="5" customFormat="1" x14ac:dyDescent="0.55000000000000004"/>
    <row r="586" s="5" customFormat="1" x14ac:dyDescent="0.55000000000000004"/>
    <row r="587" s="5" customFormat="1" x14ac:dyDescent="0.55000000000000004"/>
    <row r="588" s="5" customFormat="1" x14ac:dyDescent="0.55000000000000004"/>
    <row r="589" s="5" customFormat="1" x14ac:dyDescent="0.55000000000000004"/>
    <row r="590" s="5" customFormat="1" x14ac:dyDescent="0.55000000000000004"/>
    <row r="591" s="5" customFormat="1" x14ac:dyDescent="0.55000000000000004"/>
    <row r="592" s="5" customFormat="1" x14ac:dyDescent="0.55000000000000004"/>
    <row r="593" s="5" customFormat="1" x14ac:dyDescent="0.55000000000000004"/>
    <row r="594" s="5" customFormat="1" x14ac:dyDescent="0.55000000000000004"/>
    <row r="595" s="5" customFormat="1" x14ac:dyDescent="0.55000000000000004"/>
    <row r="596" s="5" customFormat="1" x14ac:dyDescent="0.55000000000000004"/>
    <row r="597" s="5" customFormat="1" x14ac:dyDescent="0.55000000000000004"/>
    <row r="598" s="5" customFormat="1" x14ac:dyDescent="0.55000000000000004"/>
    <row r="599" s="5" customFormat="1" x14ac:dyDescent="0.55000000000000004"/>
    <row r="600" s="5" customFormat="1" x14ac:dyDescent="0.55000000000000004"/>
    <row r="601" s="5" customFormat="1" x14ac:dyDescent="0.55000000000000004"/>
    <row r="602" s="5" customFormat="1" x14ac:dyDescent="0.55000000000000004"/>
    <row r="603" s="5" customFormat="1" x14ac:dyDescent="0.55000000000000004"/>
    <row r="604" s="5" customFormat="1" x14ac:dyDescent="0.55000000000000004"/>
    <row r="605" s="5" customFormat="1" x14ac:dyDescent="0.55000000000000004"/>
    <row r="606" s="5" customFormat="1" x14ac:dyDescent="0.55000000000000004"/>
    <row r="607" s="5" customFormat="1" x14ac:dyDescent="0.55000000000000004"/>
    <row r="608" s="5" customFormat="1" x14ac:dyDescent="0.55000000000000004"/>
    <row r="609" s="5" customFormat="1" x14ac:dyDescent="0.55000000000000004"/>
    <row r="610" s="5" customFormat="1" x14ac:dyDescent="0.55000000000000004"/>
    <row r="611" s="5" customFormat="1" x14ac:dyDescent="0.55000000000000004"/>
    <row r="612" s="5" customFormat="1" x14ac:dyDescent="0.55000000000000004"/>
    <row r="613" s="5" customFormat="1" x14ac:dyDescent="0.55000000000000004"/>
    <row r="614" s="5" customFormat="1" x14ac:dyDescent="0.55000000000000004"/>
    <row r="615" s="5" customFormat="1" x14ac:dyDescent="0.55000000000000004"/>
    <row r="616" s="5" customFormat="1" x14ac:dyDescent="0.55000000000000004"/>
    <row r="617" s="5" customFormat="1" x14ac:dyDescent="0.55000000000000004"/>
    <row r="618" s="5" customFormat="1" x14ac:dyDescent="0.55000000000000004"/>
    <row r="619" s="5" customFormat="1" x14ac:dyDescent="0.55000000000000004"/>
    <row r="620" s="5" customFormat="1" x14ac:dyDescent="0.55000000000000004"/>
    <row r="621" s="5" customFormat="1" x14ac:dyDescent="0.55000000000000004"/>
    <row r="622" s="5" customFormat="1" x14ac:dyDescent="0.55000000000000004"/>
    <row r="623" s="5" customFormat="1" x14ac:dyDescent="0.55000000000000004"/>
    <row r="624" s="5" customFormat="1" x14ac:dyDescent="0.55000000000000004"/>
    <row r="625" s="5" customFormat="1" x14ac:dyDescent="0.55000000000000004"/>
    <row r="626" s="5" customFormat="1" x14ac:dyDescent="0.55000000000000004"/>
    <row r="627" s="5" customFormat="1" x14ac:dyDescent="0.55000000000000004"/>
    <row r="628" s="5" customFormat="1" x14ac:dyDescent="0.55000000000000004"/>
    <row r="629" s="5" customFormat="1" x14ac:dyDescent="0.55000000000000004"/>
    <row r="630" s="5" customFormat="1" x14ac:dyDescent="0.55000000000000004"/>
    <row r="631" s="5" customFormat="1" x14ac:dyDescent="0.55000000000000004"/>
    <row r="632" s="5" customFormat="1" x14ac:dyDescent="0.55000000000000004"/>
    <row r="633" s="5" customFormat="1" x14ac:dyDescent="0.55000000000000004"/>
    <row r="634" s="5" customFormat="1" x14ac:dyDescent="0.55000000000000004"/>
    <row r="635" s="5" customFormat="1" x14ac:dyDescent="0.55000000000000004"/>
    <row r="636" s="5" customFormat="1" x14ac:dyDescent="0.55000000000000004"/>
    <row r="637" s="5" customFormat="1" x14ac:dyDescent="0.55000000000000004"/>
    <row r="638" s="5" customFormat="1" x14ac:dyDescent="0.55000000000000004"/>
    <row r="639" s="5" customFormat="1" x14ac:dyDescent="0.55000000000000004"/>
    <row r="640" s="5" customFormat="1" x14ac:dyDescent="0.55000000000000004"/>
    <row r="641" s="5" customFormat="1" x14ac:dyDescent="0.55000000000000004"/>
    <row r="642" s="5" customFormat="1" x14ac:dyDescent="0.55000000000000004"/>
    <row r="643" s="5" customFormat="1" x14ac:dyDescent="0.55000000000000004"/>
    <row r="644" s="5" customFormat="1" x14ac:dyDescent="0.55000000000000004"/>
    <row r="645" s="5" customFormat="1" x14ac:dyDescent="0.55000000000000004"/>
    <row r="646" s="5" customFormat="1" x14ac:dyDescent="0.55000000000000004"/>
    <row r="647" s="5" customFormat="1" x14ac:dyDescent="0.55000000000000004"/>
    <row r="648" s="5" customFormat="1" x14ac:dyDescent="0.55000000000000004"/>
    <row r="649" s="5" customFormat="1" x14ac:dyDescent="0.55000000000000004"/>
    <row r="650" s="5" customFormat="1" x14ac:dyDescent="0.55000000000000004"/>
    <row r="651" s="5" customFormat="1" x14ac:dyDescent="0.55000000000000004"/>
    <row r="652" s="5" customFormat="1" x14ac:dyDescent="0.55000000000000004"/>
    <row r="653" s="5" customFormat="1" x14ac:dyDescent="0.55000000000000004"/>
    <row r="654" s="5" customFormat="1" x14ac:dyDescent="0.55000000000000004"/>
    <row r="655" s="5" customFormat="1" x14ac:dyDescent="0.55000000000000004"/>
    <row r="656" s="5" customFormat="1" x14ac:dyDescent="0.55000000000000004"/>
    <row r="657" s="5" customFormat="1" x14ac:dyDescent="0.55000000000000004"/>
    <row r="658" s="5" customFormat="1" x14ac:dyDescent="0.55000000000000004"/>
    <row r="659" s="5" customFormat="1" x14ac:dyDescent="0.55000000000000004"/>
    <row r="660" s="5" customFormat="1" x14ac:dyDescent="0.55000000000000004"/>
    <row r="661" s="5" customFormat="1" x14ac:dyDescent="0.55000000000000004"/>
    <row r="662" s="5" customFormat="1" x14ac:dyDescent="0.55000000000000004"/>
    <row r="663" s="5" customFormat="1" x14ac:dyDescent="0.55000000000000004"/>
    <row r="664" s="5" customFormat="1" x14ac:dyDescent="0.55000000000000004"/>
    <row r="665" s="5" customFormat="1" x14ac:dyDescent="0.55000000000000004"/>
    <row r="666" s="5" customFormat="1" x14ac:dyDescent="0.55000000000000004"/>
    <row r="667" s="5" customFormat="1" x14ac:dyDescent="0.55000000000000004"/>
    <row r="668" s="5" customFormat="1" x14ac:dyDescent="0.55000000000000004"/>
    <row r="669" s="5" customFormat="1" x14ac:dyDescent="0.55000000000000004"/>
    <row r="670" s="5" customFormat="1" x14ac:dyDescent="0.55000000000000004"/>
    <row r="671" s="5" customFormat="1" x14ac:dyDescent="0.55000000000000004"/>
    <row r="672" s="5" customFormat="1" x14ac:dyDescent="0.55000000000000004"/>
    <row r="673" s="5" customFormat="1" x14ac:dyDescent="0.55000000000000004"/>
    <row r="674" s="5" customFormat="1" x14ac:dyDescent="0.55000000000000004"/>
    <row r="675" s="5" customFormat="1" x14ac:dyDescent="0.55000000000000004"/>
    <row r="676" s="5" customFormat="1" x14ac:dyDescent="0.55000000000000004"/>
    <row r="677" s="5" customFormat="1" x14ac:dyDescent="0.55000000000000004"/>
    <row r="678" s="5" customFormat="1" x14ac:dyDescent="0.55000000000000004"/>
    <row r="679" s="5" customFormat="1" x14ac:dyDescent="0.55000000000000004"/>
    <row r="680" s="5" customFormat="1" x14ac:dyDescent="0.55000000000000004"/>
    <row r="681" s="5" customFormat="1" x14ac:dyDescent="0.55000000000000004"/>
    <row r="682" s="5" customFormat="1" x14ac:dyDescent="0.55000000000000004"/>
    <row r="683" s="5" customFormat="1" x14ac:dyDescent="0.55000000000000004"/>
    <row r="684" s="5" customFormat="1" x14ac:dyDescent="0.55000000000000004"/>
    <row r="685" s="5" customFormat="1" x14ac:dyDescent="0.55000000000000004"/>
    <row r="686" s="5" customFormat="1" x14ac:dyDescent="0.55000000000000004"/>
    <row r="687" s="5" customFormat="1" x14ac:dyDescent="0.55000000000000004"/>
    <row r="688" s="5" customFormat="1" x14ac:dyDescent="0.55000000000000004"/>
    <row r="689" s="5" customFormat="1" x14ac:dyDescent="0.55000000000000004"/>
    <row r="690" s="5" customFormat="1" x14ac:dyDescent="0.55000000000000004"/>
    <row r="691" s="5" customFormat="1" x14ac:dyDescent="0.55000000000000004"/>
    <row r="692" s="5" customFormat="1" x14ac:dyDescent="0.55000000000000004"/>
    <row r="693" s="5" customFormat="1" x14ac:dyDescent="0.55000000000000004"/>
    <row r="694" s="5" customFormat="1" x14ac:dyDescent="0.55000000000000004"/>
    <row r="695" s="5" customFormat="1" x14ac:dyDescent="0.55000000000000004"/>
    <row r="696" s="5" customFormat="1" x14ac:dyDescent="0.55000000000000004"/>
    <row r="697" s="5" customFormat="1" x14ac:dyDescent="0.55000000000000004"/>
    <row r="698" s="5" customFormat="1" x14ac:dyDescent="0.55000000000000004"/>
    <row r="699" s="5" customFormat="1" x14ac:dyDescent="0.55000000000000004"/>
    <row r="700" s="5" customFormat="1" x14ac:dyDescent="0.55000000000000004"/>
    <row r="701" s="5" customFormat="1" x14ac:dyDescent="0.55000000000000004"/>
    <row r="702" s="5" customFormat="1" x14ac:dyDescent="0.55000000000000004"/>
    <row r="703" s="5" customFormat="1" x14ac:dyDescent="0.55000000000000004"/>
    <row r="704" s="5" customFormat="1" x14ac:dyDescent="0.55000000000000004"/>
    <row r="705" s="5" customFormat="1" x14ac:dyDescent="0.55000000000000004"/>
    <row r="706" s="5" customFormat="1" x14ac:dyDescent="0.55000000000000004"/>
    <row r="707" s="5" customFormat="1" x14ac:dyDescent="0.55000000000000004"/>
    <row r="708" s="5" customFormat="1" x14ac:dyDescent="0.55000000000000004"/>
    <row r="709" s="5" customFormat="1" x14ac:dyDescent="0.55000000000000004"/>
    <row r="710" s="5" customFormat="1" x14ac:dyDescent="0.55000000000000004"/>
    <row r="711" s="5" customFormat="1" x14ac:dyDescent="0.55000000000000004"/>
    <row r="712" s="5" customFormat="1" x14ac:dyDescent="0.55000000000000004"/>
    <row r="713" s="5" customFormat="1" x14ac:dyDescent="0.55000000000000004"/>
    <row r="714" s="5" customFormat="1" x14ac:dyDescent="0.55000000000000004"/>
    <row r="715" s="5" customFormat="1" x14ac:dyDescent="0.55000000000000004"/>
    <row r="716" s="5" customFormat="1" x14ac:dyDescent="0.55000000000000004"/>
    <row r="717" s="5" customFormat="1" x14ac:dyDescent="0.55000000000000004"/>
    <row r="718" s="5" customFormat="1" x14ac:dyDescent="0.55000000000000004"/>
    <row r="719" s="5" customFormat="1" x14ac:dyDescent="0.55000000000000004"/>
    <row r="720" s="5" customFormat="1" x14ac:dyDescent="0.55000000000000004"/>
    <row r="721" s="5" customFormat="1" x14ac:dyDescent="0.55000000000000004"/>
    <row r="722" s="5" customFormat="1" x14ac:dyDescent="0.55000000000000004"/>
    <row r="723" s="5" customFormat="1" x14ac:dyDescent="0.55000000000000004"/>
    <row r="724" s="5" customFormat="1" x14ac:dyDescent="0.55000000000000004"/>
    <row r="725" s="5" customFormat="1" x14ac:dyDescent="0.55000000000000004"/>
    <row r="726" s="5" customFormat="1" x14ac:dyDescent="0.55000000000000004"/>
    <row r="727" s="5" customFormat="1" x14ac:dyDescent="0.55000000000000004"/>
    <row r="728" s="5" customFormat="1" x14ac:dyDescent="0.55000000000000004"/>
    <row r="729" s="5" customFormat="1" x14ac:dyDescent="0.55000000000000004"/>
    <row r="730" s="5" customFormat="1" x14ac:dyDescent="0.55000000000000004"/>
    <row r="731" s="5" customFormat="1" x14ac:dyDescent="0.55000000000000004"/>
    <row r="732" s="5" customFormat="1" x14ac:dyDescent="0.55000000000000004"/>
    <row r="733" s="5" customFormat="1" x14ac:dyDescent="0.55000000000000004"/>
    <row r="734" s="5" customFormat="1" x14ac:dyDescent="0.55000000000000004"/>
    <row r="735" s="5" customFormat="1" x14ac:dyDescent="0.55000000000000004"/>
    <row r="736" s="5" customFormat="1" x14ac:dyDescent="0.55000000000000004"/>
    <row r="737" s="5" customFormat="1" x14ac:dyDescent="0.55000000000000004"/>
    <row r="738" s="5" customFormat="1" x14ac:dyDescent="0.55000000000000004"/>
    <row r="739" s="5" customFormat="1" x14ac:dyDescent="0.55000000000000004"/>
    <row r="740" s="5" customFormat="1" x14ac:dyDescent="0.55000000000000004"/>
    <row r="741" s="5" customFormat="1" x14ac:dyDescent="0.55000000000000004"/>
    <row r="742" s="5" customFormat="1" x14ac:dyDescent="0.55000000000000004"/>
    <row r="743" s="5" customFormat="1" x14ac:dyDescent="0.55000000000000004"/>
    <row r="744" s="5" customFormat="1" x14ac:dyDescent="0.55000000000000004"/>
    <row r="745" s="5" customFormat="1" x14ac:dyDescent="0.55000000000000004"/>
    <row r="746" s="5" customFormat="1" x14ac:dyDescent="0.55000000000000004"/>
    <row r="747" s="5" customFormat="1" x14ac:dyDescent="0.55000000000000004"/>
    <row r="748" s="5" customFormat="1" x14ac:dyDescent="0.55000000000000004"/>
    <row r="749" s="5" customFormat="1" x14ac:dyDescent="0.55000000000000004"/>
    <row r="750" s="5" customFormat="1" x14ac:dyDescent="0.55000000000000004"/>
    <row r="751" s="5" customFormat="1" x14ac:dyDescent="0.55000000000000004"/>
    <row r="752" s="5" customFormat="1" x14ac:dyDescent="0.55000000000000004"/>
    <row r="753" s="5" customFormat="1" x14ac:dyDescent="0.55000000000000004"/>
    <row r="754" s="5" customFormat="1" x14ac:dyDescent="0.55000000000000004"/>
    <row r="755" s="5" customFormat="1" x14ac:dyDescent="0.55000000000000004"/>
    <row r="756" s="5" customFormat="1" x14ac:dyDescent="0.55000000000000004"/>
    <row r="757" s="5" customFormat="1" x14ac:dyDescent="0.55000000000000004"/>
    <row r="758" s="5" customFormat="1" x14ac:dyDescent="0.55000000000000004"/>
    <row r="759" s="5" customFormat="1" x14ac:dyDescent="0.55000000000000004"/>
    <row r="760" s="5" customFormat="1" x14ac:dyDescent="0.55000000000000004"/>
    <row r="761" s="5" customFormat="1" x14ac:dyDescent="0.55000000000000004"/>
    <row r="762" s="5" customFormat="1" x14ac:dyDescent="0.55000000000000004"/>
    <row r="763" s="5" customFormat="1" x14ac:dyDescent="0.55000000000000004"/>
    <row r="764" s="5" customFormat="1" x14ac:dyDescent="0.55000000000000004"/>
    <row r="765" s="5" customFormat="1" x14ac:dyDescent="0.55000000000000004"/>
  </sheetData>
  <sheetProtection algorithmName="SHA-512" hashValue="R9+h1uX2E617EEDKzQFxLQZKXF7XJX9cETCDxmBZekvEBknbG8k7wYhDEVajhYHtvavdVUzmbAB1fkDpVwpI/w==" saltValue="+oFgCxIlApfqwAp6ryn0rw==" spinCount="100000" sheet="1" objects="1" scenarios="1"/>
  <mergeCells count="13">
    <mergeCell ref="D10:K10"/>
    <mergeCell ref="D5:K5"/>
    <mergeCell ref="D6:K6"/>
    <mergeCell ref="D7:K7"/>
    <mergeCell ref="D8:K8"/>
    <mergeCell ref="D9:K9"/>
    <mergeCell ref="E18:K18"/>
    <mergeCell ref="E19:K19"/>
    <mergeCell ref="D11:E11"/>
    <mergeCell ref="F12:K12"/>
    <mergeCell ref="F13:K13"/>
    <mergeCell ref="F14:K14"/>
    <mergeCell ref="D15:K15"/>
  </mergeCells>
  <phoneticPr fontId="6" type="noConversion"/>
  <hyperlinks>
    <hyperlink ref="D8" r:id="rId1" display="https://public.tableau.com/app/profile/df.3699/viz/Bilparkdata/Informasjon?publish=yes " xr:uid="{9F8FC865-B1F4-4D2A-B4AB-F0DD2D03D3CF}"/>
    <hyperlink ref="D8:K8" r:id="rId2" display="anskaffelser.no-transport-bilparkdata" xr:uid="{E62ACAA4-1828-4F5D-B5DE-7F4143B2ECAE}"/>
  </hyperlinks>
  <pageMargins left="0.31496062992125984" right="0.31496062992125984" top="0.35433070866141736" bottom="0.55118110236220474" header="0.31496062992125984" footer="0.31496062992125984"/>
  <pageSetup paperSize="9" scale="88"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EBF2A-C084-4AFF-BAFC-7F6CD939580D}">
  <sheetPr codeName="Ark2">
    <tabColor theme="8"/>
    <pageSetUpPr fitToPage="1"/>
  </sheetPr>
  <dimension ref="A1:BF781"/>
  <sheetViews>
    <sheetView zoomScale="80" zoomScaleNormal="80" workbookViewId="0">
      <selection activeCell="J52" sqref="J52"/>
    </sheetView>
  </sheetViews>
  <sheetFormatPr baseColWidth="10" defaultColWidth="11.41796875" defaultRowHeight="14.4" x14ac:dyDescent="0.55000000000000004"/>
  <cols>
    <col min="1" max="1" width="2.68359375" style="5" customWidth="1"/>
    <col min="2" max="2" width="0.41796875" style="4" customWidth="1"/>
    <col min="3" max="3" width="8.41796875" customWidth="1"/>
    <col min="4" max="4" width="21.89453125" customWidth="1"/>
    <col min="5" max="5" width="18.68359375" customWidth="1"/>
    <col min="6" max="6" width="46.3125" customWidth="1"/>
    <col min="7" max="7" width="30.1015625" customWidth="1"/>
    <col min="8" max="10" width="11.41796875" customWidth="1"/>
    <col min="11" max="58" width="11.41796875" style="5"/>
  </cols>
  <sheetData>
    <row r="1" spans="2:8" s="5" customFormat="1" x14ac:dyDescent="0.55000000000000004"/>
    <row r="2" spans="2:8" s="5" customFormat="1" ht="31.2" customHeight="1" x14ac:dyDescent="0.55000000000000004">
      <c r="H2" s="151" t="s">
        <v>18</v>
      </c>
    </row>
    <row r="3" spans="2:8" s="5" customFormat="1" ht="14.7" thickBot="1" x14ac:dyDescent="0.6">
      <c r="B3" s="41"/>
    </row>
    <row r="4" spans="2:8" s="5" customFormat="1" ht="14.4" customHeight="1" x14ac:dyDescent="0.55000000000000004">
      <c r="B4" s="4"/>
      <c r="C4" s="11"/>
      <c r="D4" s="12"/>
      <c r="E4" s="12"/>
      <c r="F4" s="12"/>
      <c r="G4" s="12"/>
      <c r="H4" s="13"/>
    </row>
    <row r="5" spans="2:8" s="5" customFormat="1" ht="14.4" customHeight="1" x14ac:dyDescent="0.55000000000000004">
      <c r="B5" s="4"/>
      <c r="C5" s="14"/>
      <c r="D5" s="15"/>
      <c r="E5" s="15"/>
      <c r="F5" s="15"/>
      <c r="G5" s="15"/>
      <c r="H5" s="16"/>
    </row>
    <row r="6" spans="2:8" s="6" customFormat="1" ht="14.4" customHeight="1" x14ac:dyDescent="0.55000000000000004">
      <c r="B6" s="4"/>
      <c r="C6" s="17"/>
      <c r="D6" s="15"/>
      <c r="E6" s="15"/>
      <c r="F6" s="15"/>
      <c r="G6" s="15"/>
      <c r="H6" s="16"/>
    </row>
    <row r="7" spans="2:8" s="5" customFormat="1" ht="14.4" customHeight="1" x14ac:dyDescent="0.55000000000000004">
      <c r="B7" s="4"/>
      <c r="C7" s="14"/>
      <c r="D7" s="18"/>
      <c r="E7" s="18"/>
      <c r="F7" s="18"/>
      <c r="G7" s="18"/>
      <c r="H7" s="19"/>
    </row>
    <row r="8" spans="2:8" s="5" customFormat="1" x14ac:dyDescent="0.55000000000000004">
      <c r="B8" s="4"/>
      <c r="C8" s="14"/>
      <c r="D8" s="18"/>
      <c r="E8" s="18"/>
      <c r="F8" s="18"/>
      <c r="G8" s="18"/>
      <c r="H8" s="19"/>
    </row>
    <row r="9" spans="2:8" s="5" customFormat="1" x14ac:dyDescent="0.55000000000000004">
      <c r="B9" s="4"/>
      <c r="C9" s="14"/>
      <c r="D9" s="18"/>
      <c r="E9" s="18"/>
      <c r="F9" s="18"/>
      <c r="G9" s="18"/>
      <c r="H9" s="19"/>
    </row>
    <row r="10" spans="2:8" s="5" customFormat="1" x14ac:dyDescent="0.55000000000000004">
      <c r="B10" s="4"/>
      <c r="C10" s="14"/>
      <c r="D10" s="18"/>
      <c r="E10" s="18"/>
      <c r="F10" s="18"/>
      <c r="G10" s="18"/>
      <c r="H10" s="19"/>
    </row>
    <row r="11" spans="2:8" s="5" customFormat="1" x14ac:dyDescent="0.55000000000000004">
      <c r="B11" s="4"/>
      <c r="C11" s="14"/>
      <c r="D11" s="18"/>
      <c r="E11" s="18"/>
      <c r="F11" s="18"/>
      <c r="G11" s="18"/>
      <c r="H11" s="19"/>
    </row>
    <row r="12" spans="2:8" s="5" customFormat="1" x14ac:dyDescent="0.55000000000000004">
      <c r="B12" s="4"/>
      <c r="C12" s="14"/>
      <c r="D12" s="18"/>
      <c r="E12" s="18"/>
      <c r="F12" s="18"/>
      <c r="G12" s="18"/>
      <c r="H12" s="19"/>
    </row>
    <row r="13" spans="2:8" s="5" customFormat="1" ht="15.6" x14ac:dyDescent="0.6">
      <c r="B13" s="4"/>
      <c r="C13" s="14"/>
      <c r="D13" s="20" t="s">
        <v>19</v>
      </c>
      <c r="E13" s="20" t="s">
        <v>20</v>
      </c>
      <c r="F13" s="20" t="s">
        <v>21</v>
      </c>
      <c r="G13" s="20" t="s">
        <v>22</v>
      </c>
      <c r="H13" s="19"/>
    </row>
    <row r="14" spans="2:8" s="5" customFormat="1" ht="15.6" x14ac:dyDescent="0.6">
      <c r="B14" s="4"/>
      <c r="C14" s="14"/>
      <c r="D14" s="9" t="s">
        <v>23</v>
      </c>
      <c r="E14" s="21">
        <v>1</v>
      </c>
      <c r="F14" s="136"/>
      <c r="G14" s="37"/>
      <c r="H14" s="19"/>
    </row>
    <row r="15" spans="2:8" s="5" customFormat="1" ht="15.6" x14ac:dyDescent="0.6">
      <c r="B15" s="4"/>
      <c r="C15" s="14"/>
      <c r="D15" s="9" t="s">
        <v>24</v>
      </c>
      <c r="E15" s="21">
        <v>3</v>
      </c>
      <c r="F15" s="136"/>
      <c r="G15" s="37"/>
      <c r="H15" s="19"/>
    </row>
    <row r="16" spans="2:8" s="5" customFormat="1" ht="33.6" customHeight="1" x14ac:dyDescent="0.6">
      <c r="B16" s="4"/>
      <c r="C16" s="14"/>
      <c r="D16" s="10" t="s">
        <v>25</v>
      </c>
      <c r="E16" s="21">
        <v>11305</v>
      </c>
      <c r="F16" s="135" t="s">
        <v>26</v>
      </c>
      <c r="G16" s="38" t="s">
        <v>27</v>
      </c>
      <c r="H16" s="19"/>
    </row>
    <row r="17" spans="2:8" s="5" customFormat="1" ht="46.8" x14ac:dyDescent="0.6">
      <c r="B17" s="4"/>
      <c r="C17" s="14"/>
      <c r="D17" s="9" t="s">
        <v>28</v>
      </c>
      <c r="E17" s="21">
        <v>168</v>
      </c>
      <c r="F17" s="155" t="s">
        <v>29</v>
      </c>
      <c r="G17" s="39" t="s">
        <v>30</v>
      </c>
      <c r="H17" s="19"/>
    </row>
    <row r="18" spans="2:8" s="5" customFormat="1" ht="46.8" x14ac:dyDescent="0.6">
      <c r="B18" s="4"/>
      <c r="C18" s="14"/>
      <c r="D18" s="9" t="s">
        <v>31</v>
      </c>
      <c r="E18" s="21">
        <v>155</v>
      </c>
      <c r="F18" s="155" t="s">
        <v>32</v>
      </c>
      <c r="G18" s="39" t="s">
        <v>33</v>
      </c>
      <c r="H18" s="19"/>
    </row>
    <row r="19" spans="2:8" s="5" customFormat="1" ht="46.8" x14ac:dyDescent="0.6">
      <c r="B19" s="4"/>
      <c r="C19" s="14"/>
      <c r="D19" s="7" t="s">
        <v>34</v>
      </c>
      <c r="E19" s="8">
        <v>0</v>
      </c>
      <c r="F19" s="155" t="s">
        <v>35</v>
      </c>
      <c r="G19" s="43" t="s">
        <v>36</v>
      </c>
      <c r="H19" s="19"/>
    </row>
    <row r="20" spans="2:8" s="5" customFormat="1" x14ac:dyDescent="0.55000000000000004">
      <c r="B20" s="4"/>
      <c r="C20" s="14"/>
      <c r="D20" s="18"/>
      <c r="E20" s="18"/>
      <c r="F20" s="18"/>
      <c r="G20" s="18"/>
      <c r="H20" s="19"/>
    </row>
    <row r="21" spans="2:8" s="5" customFormat="1" x14ac:dyDescent="0.55000000000000004">
      <c r="B21" s="4"/>
      <c r="C21" s="14"/>
      <c r="D21" s="18"/>
      <c r="E21" s="18"/>
      <c r="F21" s="18"/>
      <c r="G21" s="18"/>
      <c r="H21" s="19"/>
    </row>
    <row r="22" spans="2:8" s="5" customFormat="1" x14ac:dyDescent="0.55000000000000004">
      <c r="B22" s="4"/>
      <c r="C22" s="14"/>
      <c r="D22" s="18"/>
      <c r="E22" s="18"/>
      <c r="F22" s="18"/>
      <c r="G22" s="18"/>
      <c r="H22" s="19"/>
    </row>
    <row r="23" spans="2:8" s="5" customFormat="1" x14ac:dyDescent="0.55000000000000004">
      <c r="B23" s="4"/>
      <c r="C23" s="14"/>
      <c r="D23" s="18"/>
      <c r="E23" s="18"/>
      <c r="F23" s="18"/>
      <c r="G23" s="18"/>
      <c r="H23" s="19"/>
    </row>
    <row r="24" spans="2:8" s="5" customFormat="1" x14ac:dyDescent="0.55000000000000004">
      <c r="B24" s="4"/>
      <c r="C24" s="14"/>
      <c r="D24" s="18"/>
      <c r="E24" s="18"/>
      <c r="F24" s="18"/>
      <c r="G24" s="18"/>
      <c r="H24" s="19"/>
    </row>
    <row r="25" spans="2:8" s="5" customFormat="1" x14ac:dyDescent="0.55000000000000004">
      <c r="B25" s="4"/>
      <c r="C25" s="14"/>
      <c r="D25" s="18"/>
      <c r="E25" s="18"/>
      <c r="F25" s="18"/>
      <c r="G25" s="18"/>
      <c r="H25" s="19"/>
    </row>
    <row r="26" spans="2:8" s="5" customFormat="1" x14ac:dyDescent="0.55000000000000004">
      <c r="B26" s="4"/>
      <c r="C26" s="14"/>
      <c r="D26" s="18"/>
      <c r="E26" s="18"/>
      <c r="F26" s="18"/>
      <c r="G26" s="18"/>
      <c r="H26" s="19"/>
    </row>
    <row r="27" spans="2:8" s="5" customFormat="1" x14ac:dyDescent="0.55000000000000004">
      <c r="B27" s="4"/>
      <c r="C27" s="14"/>
      <c r="D27" s="18"/>
      <c r="E27" s="18"/>
      <c r="F27" s="18"/>
      <c r="G27" s="18"/>
      <c r="H27" s="19"/>
    </row>
    <row r="28" spans="2:8" s="5" customFormat="1" x14ac:dyDescent="0.55000000000000004">
      <c r="B28" s="4"/>
      <c r="C28" s="14"/>
      <c r="D28" s="18"/>
      <c r="E28" s="18"/>
      <c r="F28" s="18"/>
      <c r="G28" s="18"/>
      <c r="H28" s="19"/>
    </row>
    <row r="29" spans="2:8" s="5" customFormat="1" x14ac:dyDescent="0.55000000000000004">
      <c r="B29" s="4"/>
      <c r="C29" s="14"/>
      <c r="D29" s="18"/>
      <c r="E29" s="18"/>
      <c r="F29" s="18"/>
      <c r="G29" s="18"/>
      <c r="H29" s="19"/>
    </row>
    <row r="30" spans="2:8" s="5" customFormat="1" x14ac:dyDescent="0.55000000000000004">
      <c r="B30" s="4"/>
      <c r="C30" s="14"/>
      <c r="D30" s="18"/>
      <c r="E30" s="18"/>
      <c r="F30" s="18"/>
      <c r="G30" s="18"/>
      <c r="H30" s="19"/>
    </row>
    <row r="31" spans="2:8" s="5" customFormat="1" x14ac:dyDescent="0.55000000000000004">
      <c r="B31" s="4"/>
      <c r="C31" s="14"/>
      <c r="D31" s="18"/>
      <c r="E31" s="18"/>
      <c r="F31" s="18"/>
      <c r="G31" s="18"/>
      <c r="H31" s="19"/>
    </row>
    <row r="32" spans="2:8" s="5" customFormat="1" x14ac:dyDescent="0.55000000000000004">
      <c r="B32" s="4"/>
      <c r="C32" s="14"/>
      <c r="D32" s="18"/>
      <c r="E32" s="18"/>
      <c r="F32" s="18"/>
      <c r="G32" s="18"/>
      <c r="H32" s="19"/>
    </row>
    <row r="33" spans="2:8" s="5" customFormat="1" x14ac:dyDescent="0.55000000000000004">
      <c r="B33" s="4"/>
      <c r="C33" s="14"/>
      <c r="D33" s="18"/>
      <c r="E33" s="18"/>
      <c r="F33" s="18"/>
      <c r="G33" s="18"/>
      <c r="H33" s="19"/>
    </row>
    <row r="34" spans="2:8" s="5" customFormat="1" x14ac:dyDescent="0.55000000000000004">
      <c r="B34" s="4"/>
      <c r="C34" s="14"/>
      <c r="D34" s="18"/>
      <c r="E34" s="18"/>
      <c r="F34" s="18"/>
      <c r="G34" s="18"/>
      <c r="H34" s="19"/>
    </row>
    <row r="35" spans="2:8" s="5" customFormat="1" x14ac:dyDescent="0.55000000000000004">
      <c r="B35" s="4"/>
      <c r="C35" s="14"/>
      <c r="D35" s="18"/>
      <c r="E35" s="18"/>
      <c r="F35" s="18"/>
      <c r="G35" s="18"/>
      <c r="H35" s="19"/>
    </row>
    <row r="36" spans="2:8" s="5" customFormat="1" x14ac:dyDescent="0.55000000000000004">
      <c r="B36" s="4"/>
      <c r="C36" s="14"/>
      <c r="D36" s="18"/>
      <c r="E36" s="18"/>
      <c r="F36" s="18"/>
      <c r="G36" s="18"/>
      <c r="H36" s="19"/>
    </row>
    <row r="37" spans="2:8" s="5" customFormat="1" x14ac:dyDescent="0.55000000000000004">
      <c r="B37" s="4"/>
      <c r="C37" s="14"/>
      <c r="D37" s="18"/>
      <c r="E37" s="18"/>
      <c r="F37" s="18"/>
      <c r="G37" s="18"/>
      <c r="H37" s="19"/>
    </row>
    <row r="38" spans="2:8" s="5" customFormat="1" x14ac:dyDescent="0.55000000000000004">
      <c r="B38" s="4"/>
      <c r="C38" s="14"/>
      <c r="D38" s="18"/>
      <c r="E38" s="18"/>
      <c r="F38" s="18"/>
      <c r="G38" s="18"/>
      <c r="H38" s="19"/>
    </row>
    <row r="39" spans="2:8" s="5" customFormat="1" x14ac:dyDescent="0.55000000000000004">
      <c r="B39" s="4"/>
      <c r="C39" s="14"/>
      <c r="D39" s="18"/>
      <c r="E39" s="18"/>
      <c r="F39" s="18"/>
      <c r="G39" s="18"/>
      <c r="H39" s="19"/>
    </row>
    <row r="40" spans="2:8" s="5" customFormat="1" x14ac:dyDescent="0.55000000000000004">
      <c r="B40" s="4"/>
      <c r="C40" s="14"/>
      <c r="D40" s="18"/>
      <c r="E40" s="18"/>
      <c r="F40" s="18"/>
      <c r="G40" s="18"/>
      <c r="H40" s="19"/>
    </row>
    <row r="41" spans="2:8" s="5" customFormat="1" x14ac:dyDescent="0.55000000000000004">
      <c r="B41" s="4"/>
      <c r="C41" s="14"/>
      <c r="D41" s="18"/>
      <c r="E41" s="18"/>
      <c r="F41" s="18"/>
      <c r="G41" s="18"/>
      <c r="H41" s="19"/>
    </row>
    <row r="42" spans="2:8" s="5" customFormat="1" x14ac:dyDescent="0.55000000000000004">
      <c r="B42" s="4"/>
      <c r="C42" s="14"/>
      <c r="D42" s="18"/>
      <c r="E42" s="18"/>
      <c r="F42" s="18"/>
      <c r="G42" s="18"/>
      <c r="H42" s="19"/>
    </row>
    <row r="43" spans="2:8" s="5" customFormat="1" x14ac:dyDescent="0.55000000000000004">
      <c r="B43" s="4"/>
      <c r="C43" s="14"/>
      <c r="D43" s="18"/>
      <c r="E43" s="18"/>
      <c r="F43" s="18"/>
      <c r="G43" s="18"/>
      <c r="H43" s="19"/>
    </row>
    <row r="44" spans="2:8" s="5" customFormat="1" x14ac:dyDescent="0.55000000000000004">
      <c r="B44" s="4"/>
      <c r="C44" s="14"/>
      <c r="D44" s="18"/>
      <c r="E44" s="18"/>
      <c r="F44" s="18"/>
      <c r="G44" s="18"/>
      <c r="H44" s="19"/>
    </row>
    <row r="45" spans="2:8" s="5" customFormat="1" x14ac:dyDescent="0.55000000000000004">
      <c r="B45" s="4"/>
      <c r="C45" s="14"/>
      <c r="D45" s="18"/>
      <c r="E45" s="18"/>
      <c r="F45" s="18"/>
      <c r="G45" s="18"/>
      <c r="H45" s="19"/>
    </row>
    <row r="46" spans="2:8" s="5" customFormat="1" x14ac:dyDescent="0.55000000000000004">
      <c r="B46" s="4"/>
      <c r="C46" s="14"/>
      <c r="D46" s="18"/>
      <c r="E46" s="18"/>
      <c r="F46" s="18"/>
      <c r="G46" s="18"/>
      <c r="H46" s="19"/>
    </row>
    <row r="47" spans="2:8" s="5" customFormat="1" x14ac:dyDescent="0.55000000000000004">
      <c r="B47" s="4"/>
      <c r="C47" s="14"/>
      <c r="D47" s="18"/>
      <c r="E47" s="18"/>
      <c r="F47" s="18"/>
      <c r="G47" s="18"/>
      <c r="H47" s="19"/>
    </row>
    <row r="48" spans="2:8" s="5" customFormat="1" x14ac:dyDescent="0.55000000000000004">
      <c r="B48" s="4"/>
      <c r="C48" s="14"/>
      <c r="D48" s="18"/>
      <c r="E48" s="18"/>
      <c r="F48" s="18"/>
      <c r="G48" s="18"/>
      <c r="H48" s="19"/>
    </row>
    <row r="49" spans="2:8" s="5" customFormat="1" x14ac:dyDescent="0.55000000000000004">
      <c r="B49" s="4"/>
      <c r="C49" s="14"/>
      <c r="D49" s="18"/>
      <c r="E49" s="18"/>
      <c r="F49" s="18"/>
      <c r="G49" s="18"/>
      <c r="H49" s="19"/>
    </row>
    <row r="50" spans="2:8" s="5" customFormat="1" x14ac:dyDescent="0.55000000000000004">
      <c r="B50" s="4"/>
      <c r="C50" s="14"/>
      <c r="D50" s="18"/>
      <c r="E50" s="18"/>
      <c r="F50" s="18"/>
      <c r="G50" s="18"/>
      <c r="H50" s="19"/>
    </row>
    <row r="51" spans="2:8" s="5" customFormat="1" x14ac:dyDescent="0.55000000000000004">
      <c r="B51" s="4"/>
      <c r="C51" s="14"/>
      <c r="D51" s="18"/>
      <c r="E51" s="18"/>
      <c r="F51" s="18"/>
      <c r="G51" s="18"/>
      <c r="H51" s="19"/>
    </row>
    <row r="52" spans="2:8" s="5" customFormat="1" x14ac:dyDescent="0.55000000000000004">
      <c r="B52" s="4"/>
      <c r="C52" s="14"/>
      <c r="D52" s="18"/>
      <c r="E52" s="18"/>
      <c r="F52" s="18"/>
      <c r="G52" s="18"/>
      <c r="H52" s="19"/>
    </row>
    <row r="53" spans="2:8" s="5" customFormat="1" x14ac:dyDescent="0.55000000000000004">
      <c r="B53" s="4"/>
      <c r="C53" s="14"/>
      <c r="D53" s="18"/>
      <c r="E53" s="18"/>
      <c r="F53" s="18"/>
      <c r="G53" s="18"/>
      <c r="H53" s="19"/>
    </row>
    <row r="54" spans="2:8" s="5" customFormat="1" x14ac:dyDescent="0.55000000000000004">
      <c r="B54" s="4"/>
      <c r="C54" s="14"/>
      <c r="D54" s="18"/>
      <c r="E54" s="18"/>
      <c r="F54" s="18"/>
      <c r="G54" s="18"/>
      <c r="H54" s="19"/>
    </row>
    <row r="55" spans="2:8" s="5" customFormat="1" ht="15.6" x14ac:dyDescent="0.6">
      <c r="B55" s="4"/>
      <c r="C55" s="14"/>
      <c r="D55" s="20" t="s">
        <v>19</v>
      </c>
      <c r="E55" s="20" t="s">
        <v>20</v>
      </c>
      <c r="F55" s="20" t="s">
        <v>21</v>
      </c>
      <c r="G55" s="20" t="s">
        <v>22</v>
      </c>
      <c r="H55" s="19"/>
    </row>
    <row r="56" spans="2:8" s="5" customFormat="1" ht="15.6" x14ac:dyDescent="0.6">
      <c r="B56" s="4"/>
      <c r="C56" s="14"/>
      <c r="D56" s="9" t="s">
        <v>23</v>
      </c>
      <c r="E56" s="140">
        <v>1</v>
      </c>
      <c r="F56" s="134" t="s">
        <v>37</v>
      </c>
      <c r="G56" s="136"/>
      <c r="H56" s="19"/>
    </row>
    <row r="57" spans="2:8" s="5" customFormat="1" ht="15.6" x14ac:dyDescent="0.6">
      <c r="B57" s="4"/>
      <c r="C57" s="14"/>
      <c r="D57" s="9" t="s">
        <v>24</v>
      </c>
      <c r="E57" s="140">
        <v>3</v>
      </c>
      <c r="F57" s="134" t="s">
        <v>37</v>
      </c>
      <c r="G57" s="133"/>
      <c r="H57" s="19"/>
    </row>
    <row r="58" spans="2:8" s="5" customFormat="1" ht="29.4" customHeight="1" x14ac:dyDescent="0.55000000000000004">
      <c r="B58" s="4"/>
      <c r="C58" s="14"/>
      <c r="D58" s="10" t="s">
        <v>25</v>
      </c>
      <c r="E58" s="140">
        <v>11305</v>
      </c>
      <c r="F58" s="135" t="s">
        <v>38</v>
      </c>
      <c r="G58" s="38" t="s">
        <v>27</v>
      </c>
      <c r="H58" s="19"/>
    </row>
    <row r="59" spans="2:8" s="5" customFormat="1" ht="29.1" x14ac:dyDescent="0.6">
      <c r="B59" s="4"/>
      <c r="C59" s="14"/>
      <c r="D59" s="9" t="s">
        <v>39</v>
      </c>
      <c r="E59" s="141">
        <v>16</v>
      </c>
      <c r="F59" s="133" t="s">
        <v>40</v>
      </c>
      <c r="G59" s="38" t="s">
        <v>41</v>
      </c>
      <c r="H59" s="19"/>
    </row>
    <row r="60" spans="2:8" s="5" customFormat="1" ht="28.8" x14ac:dyDescent="0.55000000000000004">
      <c r="B60" s="4"/>
      <c r="C60" s="14"/>
      <c r="D60" s="10" t="s">
        <v>42</v>
      </c>
      <c r="E60" s="142">
        <v>1.4</v>
      </c>
      <c r="F60" s="133" t="s">
        <v>43</v>
      </c>
      <c r="G60" s="137" t="s">
        <v>44</v>
      </c>
      <c r="H60" s="19"/>
    </row>
    <row r="61" spans="2:8" s="5" customFormat="1" ht="29.1" x14ac:dyDescent="0.6">
      <c r="B61" s="4"/>
      <c r="C61" s="14"/>
      <c r="D61" s="9" t="s">
        <v>45</v>
      </c>
      <c r="E61" s="142">
        <v>2</v>
      </c>
      <c r="F61" s="133" t="s">
        <v>46</v>
      </c>
      <c r="G61" s="44" t="s">
        <v>47</v>
      </c>
      <c r="H61" s="19"/>
    </row>
    <row r="62" spans="2:8" s="5" customFormat="1" ht="68.400000000000006" customHeight="1" x14ac:dyDescent="0.6">
      <c r="B62" s="4"/>
      <c r="C62" s="14"/>
      <c r="D62" s="9" t="s">
        <v>48</v>
      </c>
      <c r="E62" s="143">
        <v>2.66</v>
      </c>
      <c r="F62" s="136" t="s">
        <v>49</v>
      </c>
      <c r="G62" s="138" t="s">
        <v>50</v>
      </c>
      <c r="H62" s="19"/>
    </row>
    <row r="63" spans="2:8" s="5" customFormat="1" ht="62.7" customHeight="1" x14ac:dyDescent="0.6">
      <c r="B63" s="4"/>
      <c r="C63" s="14"/>
      <c r="D63" s="9" t="s">
        <v>51</v>
      </c>
      <c r="E63" s="143">
        <v>2.3199999999999998</v>
      </c>
      <c r="F63" s="136" t="s">
        <v>49</v>
      </c>
      <c r="G63" s="137" t="s">
        <v>50</v>
      </c>
      <c r="H63" s="19"/>
    </row>
    <row r="64" spans="2:8" s="5" customFormat="1" ht="72.3" x14ac:dyDescent="0.6">
      <c r="B64" s="4"/>
      <c r="C64" s="14"/>
      <c r="D64" s="9" t="s">
        <v>52</v>
      </c>
      <c r="E64" s="144" t="s">
        <v>53</v>
      </c>
      <c r="F64" s="133" t="s">
        <v>54</v>
      </c>
      <c r="G64" s="137" t="s">
        <v>55</v>
      </c>
      <c r="H64" s="19"/>
    </row>
    <row r="65" spans="2:8" s="5" customFormat="1" ht="94.95" customHeight="1" x14ac:dyDescent="0.55000000000000004">
      <c r="B65" s="4"/>
      <c r="C65" s="14"/>
      <c r="D65" s="22" t="s">
        <v>56</v>
      </c>
      <c r="E65" s="145">
        <v>8.3800000000000008</v>
      </c>
      <c r="F65" s="133" t="s">
        <v>57</v>
      </c>
      <c r="G65" s="137" t="s">
        <v>58</v>
      </c>
      <c r="H65" s="19"/>
    </row>
    <row r="66" spans="2:8" s="5" customFormat="1" ht="57.9" x14ac:dyDescent="0.6">
      <c r="B66" s="4"/>
      <c r="C66" s="14"/>
      <c r="D66" s="7" t="s">
        <v>59</v>
      </c>
      <c r="E66" s="144" t="s">
        <v>60</v>
      </c>
      <c r="F66" s="133" t="s">
        <v>61</v>
      </c>
      <c r="G66" s="139" t="s">
        <v>62</v>
      </c>
      <c r="H66" s="19"/>
    </row>
    <row r="67" spans="2:8" s="5" customFormat="1" ht="43.5" x14ac:dyDescent="0.6">
      <c r="B67" s="4"/>
      <c r="C67" s="14"/>
      <c r="D67" s="9" t="s">
        <v>63</v>
      </c>
      <c r="E67" s="144" t="s">
        <v>64</v>
      </c>
      <c r="F67" s="133" t="s">
        <v>65</v>
      </c>
      <c r="G67" s="137" t="s">
        <v>66</v>
      </c>
      <c r="H67" s="19"/>
    </row>
    <row r="68" spans="2:8" s="5" customFormat="1" ht="69" customHeight="1" x14ac:dyDescent="0.6">
      <c r="B68" s="4"/>
      <c r="C68" s="14"/>
      <c r="D68" s="9" t="s">
        <v>67</v>
      </c>
      <c r="E68" s="144" t="s">
        <v>68</v>
      </c>
      <c r="F68" s="133" t="s">
        <v>69</v>
      </c>
      <c r="G68" s="137" t="s">
        <v>66</v>
      </c>
      <c r="H68" s="19"/>
    </row>
    <row r="69" spans="2:8" s="5" customFormat="1" ht="86.7" x14ac:dyDescent="0.6">
      <c r="B69" s="4"/>
      <c r="C69" s="14"/>
      <c r="D69" s="9" t="s">
        <v>70</v>
      </c>
      <c r="E69" s="144" t="s">
        <v>71</v>
      </c>
      <c r="F69" s="133" t="s">
        <v>72</v>
      </c>
      <c r="G69" s="137" t="s">
        <v>66</v>
      </c>
      <c r="H69" s="19"/>
    </row>
    <row r="70" spans="2:8" s="5" customFormat="1" ht="57.9" x14ac:dyDescent="0.6">
      <c r="B70" s="4"/>
      <c r="C70" s="14"/>
      <c r="D70" s="9" t="s">
        <v>73</v>
      </c>
      <c r="E70" s="144" t="s">
        <v>74</v>
      </c>
      <c r="F70" s="133" t="s">
        <v>148</v>
      </c>
      <c r="G70" s="137" t="s">
        <v>66</v>
      </c>
      <c r="H70" s="19"/>
    </row>
    <row r="71" spans="2:8" s="5" customFormat="1" ht="43.5" x14ac:dyDescent="0.6">
      <c r="B71" s="4"/>
      <c r="C71" s="14"/>
      <c r="D71" s="9" t="s">
        <v>75</v>
      </c>
      <c r="E71" s="144" t="s">
        <v>76</v>
      </c>
      <c r="F71" s="133" t="s">
        <v>77</v>
      </c>
      <c r="G71" s="137" t="s">
        <v>66</v>
      </c>
      <c r="H71" s="19"/>
    </row>
    <row r="72" spans="2:8" s="5" customFormat="1" ht="43.5" x14ac:dyDescent="0.6">
      <c r="B72" s="4"/>
      <c r="C72" s="14"/>
      <c r="D72" s="9" t="s">
        <v>78</v>
      </c>
      <c r="E72" s="144" t="s">
        <v>79</v>
      </c>
      <c r="F72" s="133" t="s">
        <v>80</v>
      </c>
      <c r="G72" s="137" t="s">
        <v>66</v>
      </c>
      <c r="H72" s="19"/>
    </row>
    <row r="73" spans="2:8" s="5" customFormat="1" x14ac:dyDescent="0.55000000000000004">
      <c r="B73" s="4"/>
      <c r="C73" s="14"/>
      <c r="D73" s="18"/>
      <c r="E73" s="18"/>
      <c r="F73" s="18"/>
      <c r="G73" s="18"/>
      <c r="H73" s="19"/>
    </row>
    <row r="74" spans="2:8" s="5" customFormat="1" ht="14.7" thickBot="1" x14ac:dyDescent="0.6">
      <c r="B74" s="42"/>
      <c r="C74" s="1"/>
      <c r="D74" s="2"/>
      <c r="E74" s="2"/>
      <c r="F74" s="2"/>
      <c r="G74" s="2"/>
      <c r="H74" s="3"/>
    </row>
    <row r="75" spans="2:8" s="5" customFormat="1" x14ac:dyDescent="0.55000000000000004"/>
    <row r="76" spans="2:8" s="5" customFormat="1" x14ac:dyDescent="0.55000000000000004"/>
    <row r="77" spans="2:8" s="5" customFormat="1" x14ac:dyDescent="0.55000000000000004"/>
    <row r="78" spans="2:8" s="5" customFormat="1" x14ac:dyDescent="0.55000000000000004"/>
    <row r="79" spans="2:8" s="5" customFormat="1" x14ac:dyDescent="0.55000000000000004"/>
    <row r="80" spans="2:8" s="5" customFormat="1" x14ac:dyDescent="0.55000000000000004"/>
    <row r="81" s="5" customFormat="1" x14ac:dyDescent="0.55000000000000004"/>
    <row r="82" s="5" customFormat="1" x14ac:dyDescent="0.55000000000000004"/>
    <row r="83" s="5" customFormat="1" x14ac:dyDescent="0.55000000000000004"/>
    <row r="84" s="5" customFormat="1" x14ac:dyDescent="0.55000000000000004"/>
    <row r="85" s="5" customFormat="1" x14ac:dyDescent="0.55000000000000004"/>
    <row r="86" s="5" customFormat="1" x14ac:dyDescent="0.55000000000000004"/>
    <row r="87" s="5" customFormat="1" x14ac:dyDescent="0.55000000000000004"/>
    <row r="88" s="5" customFormat="1" x14ac:dyDescent="0.55000000000000004"/>
    <row r="89" s="5" customFormat="1" x14ac:dyDescent="0.55000000000000004"/>
    <row r="90" s="5" customFormat="1" x14ac:dyDescent="0.55000000000000004"/>
    <row r="91" s="5" customFormat="1" x14ac:dyDescent="0.55000000000000004"/>
    <row r="92" s="5" customFormat="1" x14ac:dyDescent="0.55000000000000004"/>
    <row r="93" s="5" customFormat="1" x14ac:dyDescent="0.55000000000000004"/>
    <row r="94" s="5" customFormat="1" x14ac:dyDescent="0.55000000000000004"/>
    <row r="95" s="5" customFormat="1" x14ac:dyDescent="0.55000000000000004"/>
    <row r="96" s="5" customFormat="1" x14ac:dyDescent="0.55000000000000004"/>
    <row r="97" s="5" customFormat="1" x14ac:dyDescent="0.55000000000000004"/>
    <row r="98" s="5" customFormat="1" x14ac:dyDescent="0.55000000000000004"/>
    <row r="99" s="5" customFormat="1" x14ac:dyDescent="0.55000000000000004"/>
    <row r="100" s="5" customFormat="1" x14ac:dyDescent="0.55000000000000004"/>
    <row r="101" s="5" customFormat="1" x14ac:dyDescent="0.55000000000000004"/>
    <row r="102" s="5" customFormat="1" x14ac:dyDescent="0.55000000000000004"/>
    <row r="103" s="5" customFormat="1" x14ac:dyDescent="0.55000000000000004"/>
    <row r="104" s="5" customFormat="1" x14ac:dyDescent="0.55000000000000004"/>
    <row r="105" s="5" customFormat="1" x14ac:dyDescent="0.55000000000000004"/>
    <row r="106" s="5" customFormat="1" x14ac:dyDescent="0.55000000000000004"/>
    <row r="107" s="5" customFormat="1" x14ac:dyDescent="0.55000000000000004"/>
    <row r="108" s="5" customFormat="1" x14ac:dyDescent="0.55000000000000004"/>
    <row r="109" s="5" customFormat="1" x14ac:dyDescent="0.55000000000000004"/>
    <row r="110" s="5" customFormat="1" x14ac:dyDescent="0.55000000000000004"/>
    <row r="111" s="5" customFormat="1" x14ac:dyDescent="0.55000000000000004"/>
    <row r="112" s="5" customFormat="1" x14ac:dyDescent="0.55000000000000004"/>
    <row r="113" s="5" customFormat="1" x14ac:dyDescent="0.55000000000000004"/>
    <row r="114" s="5" customFormat="1" x14ac:dyDescent="0.55000000000000004"/>
    <row r="115" s="5" customFormat="1" x14ac:dyDescent="0.55000000000000004"/>
    <row r="116" s="5" customFormat="1" x14ac:dyDescent="0.55000000000000004"/>
    <row r="117" s="5" customFormat="1" x14ac:dyDescent="0.55000000000000004"/>
    <row r="118" s="5" customFormat="1" x14ac:dyDescent="0.55000000000000004"/>
    <row r="119" s="5" customFormat="1" x14ac:dyDescent="0.55000000000000004"/>
    <row r="120" s="5" customFormat="1" x14ac:dyDescent="0.55000000000000004"/>
    <row r="121" s="5" customFormat="1" x14ac:dyDescent="0.55000000000000004"/>
    <row r="122" s="5" customFormat="1" x14ac:dyDescent="0.55000000000000004"/>
    <row r="123" s="5" customFormat="1" x14ac:dyDescent="0.55000000000000004"/>
    <row r="124" s="5" customFormat="1" x14ac:dyDescent="0.55000000000000004"/>
    <row r="125" s="5" customFormat="1" x14ac:dyDescent="0.55000000000000004"/>
    <row r="126" s="5" customFormat="1" x14ac:dyDescent="0.55000000000000004"/>
    <row r="127" s="5" customFormat="1" x14ac:dyDescent="0.55000000000000004"/>
    <row r="128" s="5" customFormat="1" x14ac:dyDescent="0.55000000000000004"/>
    <row r="129" s="5" customFormat="1" x14ac:dyDescent="0.55000000000000004"/>
    <row r="130" s="5" customFormat="1" x14ac:dyDescent="0.55000000000000004"/>
    <row r="131" s="5" customFormat="1" x14ac:dyDescent="0.55000000000000004"/>
    <row r="132" s="5" customFormat="1" x14ac:dyDescent="0.55000000000000004"/>
    <row r="133" s="5" customFormat="1" x14ac:dyDescent="0.55000000000000004"/>
    <row r="134" s="5" customFormat="1" x14ac:dyDescent="0.55000000000000004"/>
    <row r="135" s="5" customFormat="1" x14ac:dyDescent="0.55000000000000004"/>
    <row r="136" s="5" customFormat="1" x14ac:dyDescent="0.55000000000000004"/>
    <row r="137" s="5" customFormat="1" x14ac:dyDescent="0.55000000000000004"/>
    <row r="138" s="5" customFormat="1" x14ac:dyDescent="0.55000000000000004"/>
    <row r="139" s="5" customFormat="1" x14ac:dyDescent="0.55000000000000004"/>
    <row r="140" s="5" customFormat="1" x14ac:dyDescent="0.55000000000000004"/>
    <row r="141" s="5" customFormat="1" x14ac:dyDescent="0.55000000000000004"/>
    <row r="142" s="5" customFormat="1" x14ac:dyDescent="0.55000000000000004"/>
    <row r="143" s="5" customFormat="1" x14ac:dyDescent="0.55000000000000004"/>
    <row r="144" s="5" customFormat="1" x14ac:dyDescent="0.55000000000000004"/>
    <row r="145" s="5" customFormat="1" x14ac:dyDescent="0.55000000000000004"/>
    <row r="146" s="5" customFormat="1" x14ac:dyDescent="0.55000000000000004"/>
    <row r="147" s="5" customFormat="1" x14ac:dyDescent="0.55000000000000004"/>
    <row r="148" s="5" customFormat="1" x14ac:dyDescent="0.55000000000000004"/>
    <row r="149" s="5" customFormat="1" x14ac:dyDescent="0.55000000000000004"/>
    <row r="150" s="5" customFormat="1" x14ac:dyDescent="0.55000000000000004"/>
    <row r="151" s="5" customFormat="1" x14ac:dyDescent="0.55000000000000004"/>
    <row r="152" s="5" customFormat="1" x14ac:dyDescent="0.55000000000000004"/>
    <row r="153" s="5" customFormat="1" x14ac:dyDescent="0.55000000000000004"/>
    <row r="154" s="5" customFormat="1" x14ac:dyDescent="0.55000000000000004"/>
    <row r="155" s="5" customFormat="1" x14ac:dyDescent="0.55000000000000004"/>
    <row r="156" s="5" customFormat="1" x14ac:dyDescent="0.55000000000000004"/>
    <row r="157" s="5" customFormat="1" x14ac:dyDescent="0.55000000000000004"/>
    <row r="158" s="5" customFormat="1" x14ac:dyDescent="0.55000000000000004"/>
    <row r="159" s="5" customFormat="1" x14ac:dyDescent="0.55000000000000004"/>
    <row r="160" s="5" customFormat="1" x14ac:dyDescent="0.55000000000000004"/>
    <row r="161" s="5" customFormat="1" x14ac:dyDescent="0.55000000000000004"/>
    <row r="162" s="5" customFormat="1" x14ac:dyDescent="0.55000000000000004"/>
    <row r="163" s="5" customFormat="1" x14ac:dyDescent="0.55000000000000004"/>
    <row r="164" s="5" customFormat="1" x14ac:dyDescent="0.55000000000000004"/>
    <row r="165" s="5" customFormat="1" x14ac:dyDescent="0.55000000000000004"/>
    <row r="166" s="5" customFormat="1" x14ac:dyDescent="0.55000000000000004"/>
    <row r="167" s="5" customFormat="1" x14ac:dyDescent="0.55000000000000004"/>
    <row r="168" s="5" customFormat="1" x14ac:dyDescent="0.55000000000000004"/>
    <row r="169" s="5" customFormat="1" x14ac:dyDescent="0.55000000000000004"/>
    <row r="170" s="5" customFormat="1" x14ac:dyDescent="0.55000000000000004"/>
    <row r="171" s="5" customFormat="1" x14ac:dyDescent="0.55000000000000004"/>
    <row r="172" s="5" customFormat="1" x14ac:dyDescent="0.55000000000000004"/>
    <row r="173" s="5" customFormat="1" x14ac:dyDescent="0.55000000000000004"/>
    <row r="174" s="5" customFormat="1" x14ac:dyDescent="0.55000000000000004"/>
    <row r="175" s="5" customFormat="1" x14ac:dyDescent="0.55000000000000004"/>
    <row r="176" s="5" customFormat="1" x14ac:dyDescent="0.55000000000000004"/>
    <row r="177" s="5" customFormat="1" x14ac:dyDescent="0.55000000000000004"/>
    <row r="178" s="5" customFormat="1" x14ac:dyDescent="0.55000000000000004"/>
    <row r="179" s="5" customFormat="1" x14ac:dyDescent="0.55000000000000004"/>
    <row r="180" s="5" customFormat="1" x14ac:dyDescent="0.55000000000000004"/>
    <row r="181" s="5" customFormat="1" x14ac:dyDescent="0.55000000000000004"/>
    <row r="182" s="5" customFormat="1" x14ac:dyDescent="0.55000000000000004"/>
    <row r="183" s="5" customFormat="1" x14ac:dyDescent="0.55000000000000004"/>
    <row r="184" s="5" customFormat="1" x14ac:dyDescent="0.55000000000000004"/>
    <row r="185" s="5" customFormat="1" x14ac:dyDescent="0.55000000000000004"/>
    <row r="186" s="5" customFormat="1" x14ac:dyDescent="0.55000000000000004"/>
    <row r="187" s="5" customFormat="1" x14ac:dyDescent="0.55000000000000004"/>
    <row r="188" s="5" customFormat="1" x14ac:dyDescent="0.55000000000000004"/>
    <row r="189" s="5" customFormat="1" x14ac:dyDescent="0.55000000000000004"/>
    <row r="190" s="5" customFormat="1" x14ac:dyDescent="0.55000000000000004"/>
    <row r="191" s="5" customFormat="1" x14ac:dyDescent="0.55000000000000004"/>
    <row r="192" s="5" customFormat="1" x14ac:dyDescent="0.55000000000000004"/>
    <row r="193" s="5" customFormat="1" x14ac:dyDescent="0.55000000000000004"/>
    <row r="194" s="5" customFormat="1" x14ac:dyDescent="0.55000000000000004"/>
    <row r="195" s="5" customFormat="1" x14ac:dyDescent="0.55000000000000004"/>
    <row r="196" s="5" customFormat="1" x14ac:dyDescent="0.55000000000000004"/>
    <row r="197" s="5" customFormat="1" x14ac:dyDescent="0.55000000000000004"/>
    <row r="198" s="5" customFormat="1" x14ac:dyDescent="0.55000000000000004"/>
    <row r="199" s="5" customFormat="1" x14ac:dyDescent="0.55000000000000004"/>
    <row r="200" s="5" customFormat="1" x14ac:dyDescent="0.55000000000000004"/>
    <row r="201" s="5" customFormat="1" x14ac:dyDescent="0.55000000000000004"/>
    <row r="202" s="5" customFormat="1" x14ac:dyDescent="0.55000000000000004"/>
    <row r="203" s="5" customFormat="1" x14ac:dyDescent="0.55000000000000004"/>
    <row r="204" s="5" customFormat="1" x14ac:dyDescent="0.55000000000000004"/>
    <row r="205" s="5" customFormat="1" x14ac:dyDescent="0.55000000000000004"/>
    <row r="206" s="5" customFormat="1" x14ac:dyDescent="0.55000000000000004"/>
    <row r="207" s="5" customFormat="1" x14ac:dyDescent="0.55000000000000004"/>
    <row r="208" s="5" customFormat="1" x14ac:dyDescent="0.55000000000000004"/>
    <row r="209" s="5" customFormat="1" x14ac:dyDescent="0.55000000000000004"/>
    <row r="210" s="5" customFormat="1" x14ac:dyDescent="0.55000000000000004"/>
    <row r="211" s="5" customFormat="1" x14ac:dyDescent="0.55000000000000004"/>
    <row r="212" s="5" customFormat="1" x14ac:dyDescent="0.55000000000000004"/>
    <row r="213" s="5" customFormat="1" x14ac:dyDescent="0.55000000000000004"/>
    <row r="214" s="5" customFormat="1" x14ac:dyDescent="0.55000000000000004"/>
    <row r="215" s="5" customFormat="1" x14ac:dyDescent="0.55000000000000004"/>
    <row r="216" s="5" customFormat="1" x14ac:dyDescent="0.55000000000000004"/>
    <row r="217" s="5" customFormat="1" x14ac:dyDescent="0.55000000000000004"/>
    <row r="218" s="5" customFormat="1" x14ac:dyDescent="0.55000000000000004"/>
    <row r="219" s="5" customFormat="1" x14ac:dyDescent="0.55000000000000004"/>
    <row r="220" s="5" customFormat="1" x14ac:dyDescent="0.55000000000000004"/>
    <row r="221" s="5" customFormat="1" x14ac:dyDescent="0.55000000000000004"/>
    <row r="222" s="5" customFormat="1" x14ac:dyDescent="0.55000000000000004"/>
    <row r="223" s="5" customFormat="1" x14ac:dyDescent="0.55000000000000004"/>
    <row r="224" s="5" customFormat="1" x14ac:dyDescent="0.55000000000000004"/>
    <row r="225" s="5" customFormat="1" x14ac:dyDescent="0.55000000000000004"/>
    <row r="226" s="5" customFormat="1" x14ac:dyDescent="0.55000000000000004"/>
    <row r="227" s="5" customFormat="1" x14ac:dyDescent="0.55000000000000004"/>
    <row r="228" s="5" customFormat="1" x14ac:dyDescent="0.55000000000000004"/>
    <row r="229" s="5" customFormat="1" x14ac:dyDescent="0.55000000000000004"/>
    <row r="230" s="5" customFormat="1" x14ac:dyDescent="0.55000000000000004"/>
    <row r="231" s="5" customFormat="1" x14ac:dyDescent="0.55000000000000004"/>
    <row r="232" s="5" customFormat="1" x14ac:dyDescent="0.55000000000000004"/>
    <row r="233" s="5" customFormat="1" x14ac:dyDescent="0.55000000000000004"/>
    <row r="234" s="5" customFormat="1" x14ac:dyDescent="0.55000000000000004"/>
    <row r="235" s="5" customFormat="1" x14ac:dyDescent="0.55000000000000004"/>
    <row r="236" s="5" customFormat="1" x14ac:dyDescent="0.55000000000000004"/>
    <row r="237" s="5" customFormat="1" x14ac:dyDescent="0.55000000000000004"/>
    <row r="238" s="5" customFormat="1" x14ac:dyDescent="0.55000000000000004"/>
    <row r="239" s="5" customFormat="1" x14ac:dyDescent="0.55000000000000004"/>
    <row r="240" s="5" customFormat="1" x14ac:dyDescent="0.55000000000000004"/>
    <row r="241" s="5" customFormat="1" x14ac:dyDescent="0.55000000000000004"/>
    <row r="242" s="5" customFormat="1" x14ac:dyDescent="0.55000000000000004"/>
    <row r="243" s="5" customFormat="1" x14ac:dyDescent="0.55000000000000004"/>
    <row r="244" s="5" customFormat="1" x14ac:dyDescent="0.55000000000000004"/>
    <row r="245" s="5" customFormat="1" x14ac:dyDescent="0.55000000000000004"/>
    <row r="246" s="5" customFormat="1" x14ac:dyDescent="0.55000000000000004"/>
    <row r="247" s="5" customFormat="1" x14ac:dyDescent="0.55000000000000004"/>
    <row r="248" s="5" customFormat="1" x14ac:dyDescent="0.55000000000000004"/>
    <row r="249" s="5" customFormat="1" x14ac:dyDescent="0.55000000000000004"/>
    <row r="250" s="5" customFormat="1" x14ac:dyDescent="0.55000000000000004"/>
    <row r="251" s="5" customFormat="1" x14ac:dyDescent="0.55000000000000004"/>
    <row r="252" s="5" customFormat="1" x14ac:dyDescent="0.55000000000000004"/>
    <row r="253" s="5" customFormat="1" x14ac:dyDescent="0.55000000000000004"/>
    <row r="254" s="5" customFormat="1" x14ac:dyDescent="0.55000000000000004"/>
    <row r="255" s="5" customFormat="1" x14ac:dyDescent="0.55000000000000004"/>
    <row r="256" s="5" customFormat="1" x14ac:dyDescent="0.55000000000000004"/>
    <row r="257" s="5" customFormat="1" x14ac:dyDescent="0.55000000000000004"/>
    <row r="258" s="5" customFormat="1" x14ac:dyDescent="0.55000000000000004"/>
    <row r="259" s="5" customFormat="1" x14ac:dyDescent="0.55000000000000004"/>
    <row r="260" s="5" customFormat="1" x14ac:dyDescent="0.55000000000000004"/>
    <row r="261" s="5" customFormat="1" x14ac:dyDescent="0.55000000000000004"/>
    <row r="262" s="5" customFormat="1" x14ac:dyDescent="0.55000000000000004"/>
    <row r="263" s="5" customFormat="1" x14ac:dyDescent="0.55000000000000004"/>
    <row r="264" s="5" customFormat="1" x14ac:dyDescent="0.55000000000000004"/>
    <row r="265" s="5" customFormat="1" x14ac:dyDescent="0.55000000000000004"/>
    <row r="266" s="5" customFormat="1" x14ac:dyDescent="0.55000000000000004"/>
    <row r="267" s="5" customFormat="1" x14ac:dyDescent="0.55000000000000004"/>
    <row r="268" s="5" customFormat="1" x14ac:dyDescent="0.55000000000000004"/>
    <row r="269" s="5" customFormat="1" x14ac:dyDescent="0.55000000000000004"/>
    <row r="270" s="5" customFormat="1" x14ac:dyDescent="0.55000000000000004"/>
    <row r="271" s="5" customFormat="1" x14ac:dyDescent="0.55000000000000004"/>
    <row r="272" s="5" customFormat="1" x14ac:dyDescent="0.55000000000000004"/>
    <row r="273" s="5" customFormat="1" x14ac:dyDescent="0.55000000000000004"/>
    <row r="274" s="5" customFormat="1" x14ac:dyDescent="0.55000000000000004"/>
    <row r="275" s="5" customFormat="1" x14ac:dyDescent="0.55000000000000004"/>
    <row r="276" s="5" customFormat="1" x14ac:dyDescent="0.55000000000000004"/>
    <row r="277" s="5" customFormat="1" x14ac:dyDescent="0.55000000000000004"/>
    <row r="278" s="5" customFormat="1" x14ac:dyDescent="0.55000000000000004"/>
    <row r="279" s="5" customFormat="1" x14ac:dyDescent="0.55000000000000004"/>
    <row r="280" s="5" customFormat="1" x14ac:dyDescent="0.55000000000000004"/>
    <row r="281" s="5" customFormat="1" x14ac:dyDescent="0.55000000000000004"/>
    <row r="282" s="5" customFormat="1" x14ac:dyDescent="0.55000000000000004"/>
    <row r="283" s="5" customFormat="1" x14ac:dyDescent="0.55000000000000004"/>
    <row r="284" s="5" customFormat="1" x14ac:dyDescent="0.55000000000000004"/>
    <row r="285" s="5" customFormat="1" x14ac:dyDescent="0.55000000000000004"/>
    <row r="286" s="5" customFormat="1" x14ac:dyDescent="0.55000000000000004"/>
    <row r="287" s="5" customFormat="1" x14ac:dyDescent="0.55000000000000004"/>
    <row r="288" s="5" customFormat="1" x14ac:dyDescent="0.55000000000000004"/>
    <row r="289" s="5" customFormat="1" x14ac:dyDescent="0.55000000000000004"/>
    <row r="290" s="5" customFormat="1" x14ac:dyDescent="0.55000000000000004"/>
    <row r="291" s="5" customFormat="1" x14ac:dyDescent="0.55000000000000004"/>
    <row r="292" s="5" customFormat="1" x14ac:dyDescent="0.55000000000000004"/>
    <row r="293" s="5" customFormat="1" x14ac:dyDescent="0.55000000000000004"/>
    <row r="294" s="5" customFormat="1" x14ac:dyDescent="0.55000000000000004"/>
    <row r="295" s="5" customFormat="1" x14ac:dyDescent="0.55000000000000004"/>
    <row r="296" s="5" customFormat="1" x14ac:dyDescent="0.55000000000000004"/>
    <row r="297" s="5" customFormat="1" x14ac:dyDescent="0.55000000000000004"/>
    <row r="298" s="5" customFormat="1" x14ac:dyDescent="0.55000000000000004"/>
    <row r="299" s="5" customFormat="1" x14ac:dyDescent="0.55000000000000004"/>
    <row r="300" s="5" customFormat="1" x14ac:dyDescent="0.55000000000000004"/>
    <row r="301" s="5" customFormat="1" x14ac:dyDescent="0.55000000000000004"/>
    <row r="302" s="5" customFormat="1" x14ac:dyDescent="0.55000000000000004"/>
    <row r="303" s="5" customFormat="1" x14ac:dyDescent="0.55000000000000004"/>
    <row r="304" s="5" customFormat="1" x14ac:dyDescent="0.55000000000000004"/>
    <row r="305" s="5" customFormat="1" x14ac:dyDescent="0.55000000000000004"/>
    <row r="306" s="5" customFormat="1" x14ac:dyDescent="0.55000000000000004"/>
    <row r="307" s="5" customFormat="1" x14ac:dyDescent="0.55000000000000004"/>
    <row r="308" s="5" customFormat="1" x14ac:dyDescent="0.55000000000000004"/>
    <row r="309" s="5" customFormat="1" x14ac:dyDescent="0.55000000000000004"/>
    <row r="310" s="5" customFormat="1" x14ac:dyDescent="0.55000000000000004"/>
    <row r="311" s="5" customFormat="1" x14ac:dyDescent="0.55000000000000004"/>
    <row r="312" s="5" customFormat="1" x14ac:dyDescent="0.55000000000000004"/>
    <row r="313" s="5" customFormat="1" x14ac:dyDescent="0.55000000000000004"/>
    <row r="314" s="5" customFormat="1" x14ac:dyDescent="0.55000000000000004"/>
    <row r="315" s="5" customFormat="1" x14ac:dyDescent="0.55000000000000004"/>
    <row r="316" s="5" customFormat="1" x14ac:dyDescent="0.55000000000000004"/>
    <row r="317" s="5" customFormat="1" x14ac:dyDescent="0.55000000000000004"/>
    <row r="318" s="5" customFormat="1" x14ac:dyDescent="0.55000000000000004"/>
    <row r="319" s="5" customFormat="1" x14ac:dyDescent="0.55000000000000004"/>
    <row r="320" s="5" customFormat="1" x14ac:dyDescent="0.55000000000000004"/>
    <row r="321" s="5" customFormat="1" x14ac:dyDescent="0.55000000000000004"/>
    <row r="322" s="5" customFormat="1" x14ac:dyDescent="0.55000000000000004"/>
    <row r="323" s="5" customFormat="1" x14ac:dyDescent="0.55000000000000004"/>
    <row r="324" s="5" customFormat="1" x14ac:dyDescent="0.55000000000000004"/>
    <row r="325" s="5" customFormat="1" x14ac:dyDescent="0.55000000000000004"/>
    <row r="326" s="5" customFormat="1" x14ac:dyDescent="0.55000000000000004"/>
    <row r="327" s="5" customFormat="1" x14ac:dyDescent="0.55000000000000004"/>
    <row r="328" s="5" customFormat="1" x14ac:dyDescent="0.55000000000000004"/>
    <row r="329" s="5" customFormat="1" x14ac:dyDescent="0.55000000000000004"/>
    <row r="330" s="5" customFormat="1" x14ac:dyDescent="0.55000000000000004"/>
    <row r="331" s="5" customFormat="1" x14ac:dyDescent="0.55000000000000004"/>
    <row r="332" s="5" customFormat="1" x14ac:dyDescent="0.55000000000000004"/>
    <row r="333" s="5" customFormat="1" x14ac:dyDescent="0.55000000000000004"/>
    <row r="334" s="5" customFormat="1" x14ac:dyDescent="0.55000000000000004"/>
    <row r="335" s="5" customFormat="1" x14ac:dyDescent="0.55000000000000004"/>
    <row r="336" s="5" customFormat="1" x14ac:dyDescent="0.55000000000000004"/>
    <row r="337" s="5" customFormat="1" x14ac:dyDescent="0.55000000000000004"/>
    <row r="338" s="5" customFormat="1" x14ac:dyDescent="0.55000000000000004"/>
    <row r="339" s="5" customFormat="1" x14ac:dyDescent="0.55000000000000004"/>
    <row r="340" s="5" customFormat="1" x14ac:dyDescent="0.55000000000000004"/>
    <row r="341" s="5" customFormat="1" x14ac:dyDescent="0.55000000000000004"/>
    <row r="342" s="5" customFormat="1" x14ac:dyDescent="0.55000000000000004"/>
    <row r="343" s="5" customFormat="1" x14ac:dyDescent="0.55000000000000004"/>
    <row r="344" s="5" customFormat="1" x14ac:dyDescent="0.55000000000000004"/>
    <row r="345" s="5" customFormat="1" x14ac:dyDescent="0.55000000000000004"/>
    <row r="346" s="5" customFormat="1" x14ac:dyDescent="0.55000000000000004"/>
    <row r="347" s="5" customFormat="1" x14ac:dyDescent="0.55000000000000004"/>
    <row r="348" s="5" customFormat="1" x14ac:dyDescent="0.55000000000000004"/>
    <row r="349" s="5" customFormat="1" x14ac:dyDescent="0.55000000000000004"/>
    <row r="350" s="5" customFormat="1" x14ac:dyDescent="0.55000000000000004"/>
    <row r="351" s="5" customFormat="1" x14ac:dyDescent="0.55000000000000004"/>
    <row r="352" s="5" customFormat="1" x14ac:dyDescent="0.55000000000000004"/>
    <row r="353" s="5" customFormat="1" x14ac:dyDescent="0.55000000000000004"/>
    <row r="354" s="5" customFormat="1" x14ac:dyDescent="0.55000000000000004"/>
    <row r="355" s="5" customFormat="1" x14ac:dyDescent="0.55000000000000004"/>
    <row r="356" s="5" customFormat="1" x14ac:dyDescent="0.55000000000000004"/>
    <row r="357" s="5" customFormat="1" x14ac:dyDescent="0.55000000000000004"/>
    <row r="358" s="5" customFormat="1" x14ac:dyDescent="0.55000000000000004"/>
    <row r="359" s="5" customFormat="1" x14ac:dyDescent="0.55000000000000004"/>
    <row r="360" s="5" customFormat="1" x14ac:dyDescent="0.55000000000000004"/>
    <row r="361" s="5" customFormat="1" x14ac:dyDescent="0.55000000000000004"/>
    <row r="362" s="5" customFormat="1" x14ac:dyDescent="0.55000000000000004"/>
    <row r="363" s="5" customFormat="1" x14ac:dyDescent="0.55000000000000004"/>
    <row r="364" s="5" customFormat="1" x14ac:dyDescent="0.55000000000000004"/>
    <row r="365" s="5" customFormat="1" x14ac:dyDescent="0.55000000000000004"/>
    <row r="366" s="5" customFormat="1" x14ac:dyDescent="0.55000000000000004"/>
    <row r="367" s="5" customFormat="1" x14ac:dyDescent="0.55000000000000004"/>
    <row r="368" s="5" customFormat="1" x14ac:dyDescent="0.55000000000000004"/>
    <row r="369" s="5" customFormat="1" x14ac:dyDescent="0.55000000000000004"/>
    <row r="370" s="5" customFormat="1" x14ac:dyDescent="0.55000000000000004"/>
    <row r="371" s="5" customFormat="1" x14ac:dyDescent="0.55000000000000004"/>
    <row r="372" s="5" customFormat="1" x14ac:dyDescent="0.55000000000000004"/>
    <row r="373" s="5" customFormat="1" x14ac:dyDescent="0.55000000000000004"/>
    <row r="374" s="5" customFormat="1" x14ac:dyDescent="0.55000000000000004"/>
    <row r="375" s="5" customFormat="1" x14ac:dyDescent="0.55000000000000004"/>
    <row r="376" s="5" customFormat="1" x14ac:dyDescent="0.55000000000000004"/>
    <row r="377" s="5" customFormat="1" x14ac:dyDescent="0.55000000000000004"/>
    <row r="378" s="5" customFormat="1" x14ac:dyDescent="0.55000000000000004"/>
    <row r="379" s="5" customFormat="1" x14ac:dyDescent="0.55000000000000004"/>
    <row r="380" s="5" customFormat="1" x14ac:dyDescent="0.55000000000000004"/>
    <row r="381" s="5" customFormat="1" x14ac:dyDescent="0.55000000000000004"/>
    <row r="382" s="5" customFormat="1" x14ac:dyDescent="0.55000000000000004"/>
    <row r="383" s="5" customFormat="1" x14ac:dyDescent="0.55000000000000004"/>
    <row r="384" s="5" customFormat="1" x14ac:dyDescent="0.55000000000000004"/>
    <row r="385" s="5" customFormat="1" x14ac:dyDescent="0.55000000000000004"/>
    <row r="386" s="5" customFormat="1" x14ac:dyDescent="0.55000000000000004"/>
    <row r="387" s="5" customFormat="1" x14ac:dyDescent="0.55000000000000004"/>
    <row r="388" s="5" customFormat="1" x14ac:dyDescent="0.55000000000000004"/>
    <row r="389" s="5" customFormat="1" x14ac:dyDescent="0.55000000000000004"/>
    <row r="390" s="5" customFormat="1" x14ac:dyDescent="0.55000000000000004"/>
    <row r="391" s="5" customFormat="1" x14ac:dyDescent="0.55000000000000004"/>
    <row r="392" s="5" customFormat="1" x14ac:dyDescent="0.55000000000000004"/>
    <row r="393" s="5" customFormat="1" x14ac:dyDescent="0.55000000000000004"/>
    <row r="394" s="5" customFormat="1" x14ac:dyDescent="0.55000000000000004"/>
    <row r="395" s="5" customFormat="1" x14ac:dyDescent="0.55000000000000004"/>
    <row r="396" s="5" customFormat="1" x14ac:dyDescent="0.55000000000000004"/>
    <row r="397" s="5" customFormat="1" x14ac:dyDescent="0.55000000000000004"/>
    <row r="398" s="5" customFormat="1" x14ac:dyDescent="0.55000000000000004"/>
    <row r="399" s="5" customFormat="1" x14ac:dyDescent="0.55000000000000004"/>
    <row r="400" s="5" customFormat="1" x14ac:dyDescent="0.55000000000000004"/>
    <row r="401" s="5" customFormat="1" x14ac:dyDescent="0.55000000000000004"/>
    <row r="402" s="5" customFormat="1" x14ac:dyDescent="0.55000000000000004"/>
    <row r="403" s="5" customFormat="1" x14ac:dyDescent="0.55000000000000004"/>
    <row r="404" s="5" customFormat="1" x14ac:dyDescent="0.55000000000000004"/>
    <row r="405" s="5" customFormat="1" x14ac:dyDescent="0.55000000000000004"/>
    <row r="406" s="5" customFormat="1" x14ac:dyDescent="0.55000000000000004"/>
    <row r="407" s="5" customFormat="1" x14ac:dyDescent="0.55000000000000004"/>
    <row r="408" s="5" customFormat="1" x14ac:dyDescent="0.55000000000000004"/>
    <row r="409" s="5" customFormat="1" x14ac:dyDescent="0.55000000000000004"/>
    <row r="410" s="5" customFormat="1" x14ac:dyDescent="0.55000000000000004"/>
    <row r="411" s="5" customFormat="1" x14ac:dyDescent="0.55000000000000004"/>
    <row r="412" s="5" customFormat="1" x14ac:dyDescent="0.55000000000000004"/>
    <row r="413" s="5" customFormat="1" x14ac:dyDescent="0.55000000000000004"/>
    <row r="414" s="5" customFormat="1" x14ac:dyDescent="0.55000000000000004"/>
    <row r="415" s="5" customFormat="1" x14ac:dyDescent="0.55000000000000004"/>
    <row r="416" s="5" customFormat="1" x14ac:dyDescent="0.55000000000000004"/>
    <row r="417" s="5" customFormat="1" x14ac:dyDescent="0.55000000000000004"/>
    <row r="418" s="5" customFormat="1" x14ac:dyDescent="0.55000000000000004"/>
    <row r="419" s="5" customFormat="1" x14ac:dyDescent="0.55000000000000004"/>
    <row r="420" s="5" customFormat="1" x14ac:dyDescent="0.55000000000000004"/>
    <row r="421" s="5" customFormat="1" x14ac:dyDescent="0.55000000000000004"/>
    <row r="422" s="5" customFormat="1" x14ac:dyDescent="0.55000000000000004"/>
    <row r="423" s="5" customFormat="1" x14ac:dyDescent="0.55000000000000004"/>
    <row r="424" s="5" customFormat="1" x14ac:dyDescent="0.55000000000000004"/>
    <row r="425" s="5" customFormat="1" x14ac:dyDescent="0.55000000000000004"/>
    <row r="426" s="5" customFormat="1" x14ac:dyDescent="0.55000000000000004"/>
    <row r="427" s="5" customFormat="1" x14ac:dyDescent="0.55000000000000004"/>
    <row r="428" s="5" customFormat="1" x14ac:dyDescent="0.55000000000000004"/>
    <row r="429" s="5" customFormat="1" x14ac:dyDescent="0.55000000000000004"/>
    <row r="430" s="5" customFormat="1" x14ac:dyDescent="0.55000000000000004"/>
    <row r="431" s="5" customFormat="1" x14ac:dyDescent="0.55000000000000004"/>
    <row r="432" s="5" customFormat="1" x14ac:dyDescent="0.55000000000000004"/>
    <row r="433" s="5" customFormat="1" x14ac:dyDescent="0.55000000000000004"/>
    <row r="434" s="5" customFormat="1" x14ac:dyDescent="0.55000000000000004"/>
    <row r="435" s="5" customFormat="1" x14ac:dyDescent="0.55000000000000004"/>
    <row r="436" s="5" customFormat="1" x14ac:dyDescent="0.55000000000000004"/>
    <row r="437" s="5" customFormat="1" x14ac:dyDescent="0.55000000000000004"/>
    <row r="438" s="5" customFormat="1" x14ac:dyDescent="0.55000000000000004"/>
    <row r="439" s="5" customFormat="1" x14ac:dyDescent="0.55000000000000004"/>
    <row r="440" s="5" customFormat="1" x14ac:dyDescent="0.55000000000000004"/>
    <row r="441" s="5" customFormat="1" x14ac:dyDescent="0.55000000000000004"/>
    <row r="442" s="5" customFormat="1" x14ac:dyDescent="0.55000000000000004"/>
    <row r="443" s="5" customFormat="1" x14ac:dyDescent="0.55000000000000004"/>
    <row r="444" s="5" customFormat="1" x14ac:dyDescent="0.55000000000000004"/>
    <row r="445" s="5" customFormat="1" x14ac:dyDescent="0.55000000000000004"/>
    <row r="446" s="5" customFormat="1" x14ac:dyDescent="0.55000000000000004"/>
    <row r="447" s="5" customFormat="1" x14ac:dyDescent="0.55000000000000004"/>
    <row r="448" s="5" customFormat="1" x14ac:dyDescent="0.55000000000000004"/>
    <row r="449" s="5" customFormat="1" x14ac:dyDescent="0.55000000000000004"/>
    <row r="450" s="5" customFormat="1" x14ac:dyDescent="0.55000000000000004"/>
    <row r="451" s="5" customFormat="1" x14ac:dyDescent="0.55000000000000004"/>
    <row r="452" s="5" customFormat="1" x14ac:dyDescent="0.55000000000000004"/>
    <row r="453" s="5" customFormat="1" x14ac:dyDescent="0.55000000000000004"/>
    <row r="454" s="5" customFormat="1" x14ac:dyDescent="0.55000000000000004"/>
    <row r="455" s="5" customFormat="1" x14ac:dyDescent="0.55000000000000004"/>
    <row r="456" s="5" customFormat="1" x14ac:dyDescent="0.55000000000000004"/>
    <row r="457" s="5" customFormat="1" x14ac:dyDescent="0.55000000000000004"/>
    <row r="458" s="5" customFormat="1" x14ac:dyDescent="0.55000000000000004"/>
    <row r="459" s="5" customFormat="1" x14ac:dyDescent="0.55000000000000004"/>
    <row r="460" s="5" customFormat="1" x14ac:dyDescent="0.55000000000000004"/>
    <row r="461" s="5" customFormat="1" x14ac:dyDescent="0.55000000000000004"/>
    <row r="462" s="5" customFormat="1" x14ac:dyDescent="0.55000000000000004"/>
    <row r="463" s="5" customFormat="1" x14ac:dyDescent="0.55000000000000004"/>
    <row r="464" s="5" customFormat="1" x14ac:dyDescent="0.55000000000000004"/>
    <row r="465" s="5" customFormat="1" x14ac:dyDescent="0.55000000000000004"/>
    <row r="466" s="5" customFormat="1" x14ac:dyDescent="0.55000000000000004"/>
    <row r="467" s="5" customFormat="1" x14ac:dyDescent="0.55000000000000004"/>
    <row r="468" s="5" customFormat="1" x14ac:dyDescent="0.55000000000000004"/>
    <row r="469" s="5" customFormat="1" x14ac:dyDescent="0.55000000000000004"/>
    <row r="470" s="5" customFormat="1" x14ac:dyDescent="0.55000000000000004"/>
    <row r="471" s="5" customFormat="1" x14ac:dyDescent="0.55000000000000004"/>
    <row r="472" s="5" customFormat="1" x14ac:dyDescent="0.55000000000000004"/>
    <row r="473" s="5" customFormat="1" x14ac:dyDescent="0.55000000000000004"/>
    <row r="474" s="5" customFormat="1" x14ac:dyDescent="0.55000000000000004"/>
    <row r="475" s="5" customFormat="1" x14ac:dyDescent="0.55000000000000004"/>
    <row r="476" s="5" customFormat="1" x14ac:dyDescent="0.55000000000000004"/>
    <row r="477" s="5" customFormat="1" x14ac:dyDescent="0.55000000000000004"/>
    <row r="478" s="5" customFormat="1" x14ac:dyDescent="0.55000000000000004"/>
    <row r="479" s="5" customFormat="1" x14ac:dyDescent="0.55000000000000004"/>
    <row r="480" s="5" customFormat="1" x14ac:dyDescent="0.55000000000000004"/>
    <row r="481" s="5" customFormat="1" x14ac:dyDescent="0.55000000000000004"/>
    <row r="482" s="5" customFormat="1" x14ac:dyDescent="0.55000000000000004"/>
    <row r="483" s="5" customFormat="1" x14ac:dyDescent="0.55000000000000004"/>
    <row r="484" s="5" customFormat="1" x14ac:dyDescent="0.55000000000000004"/>
    <row r="485" s="5" customFormat="1" x14ac:dyDescent="0.55000000000000004"/>
    <row r="486" s="5" customFormat="1" x14ac:dyDescent="0.55000000000000004"/>
    <row r="487" s="5" customFormat="1" x14ac:dyDescent="0.55000000000000004"/>
    <row r="488" s="5" customFormat="1" x14ac:dyDescent="0.55000000000000004"/>
    <row r="489" s="5" customFormat="1" x14ac:dyDescent="0.55000000000000004"/>
    <row r="490" s="5" customFormat="1" x14ac:dyDescent="0.55000000000000004"/>
    <row r="491" s="5" customFormat="1" x14ac:dyDescent="0.55000000000000004"/>
    <row r="492" s="5" customFormat="1" x14ac:dyDescent="0.55000000000000004"/>
    <row r="493" s="5" customFormat="1" x14ac:dyDescent="0.55000000000000004"/>
    <row r="494" s="5" customFormat="1" x14ac:dyDescent="0.55000000000000004"/>
    <row r="495" s="5" customFormat="1" x14ac:dyDescent="0.55000000000000004"/>
    <row r="496" s="5" customFormat="1" x14ac:dyDescent="0.55000000000000004"/>
    <row r="497" s="5" customFormat="1" x14ac:dyDescent="0.55000000000000004"/>
    <row r="498" s="5" customFormat="1" x14ac:dyDescent="0.55000000000000004"/>
    <row r="499" s="5" customFormat="1" x14ac:dyDescent="0.55000000000000004"/>
    <row r="500" s="5" customFormat="1" x14ac:dyDescent="0.55000000000000004"/>
    <row r="501" s="5" customFormat="1" x14ac:dyDescent="0.55000000000000004"/>
    <row r="502" s="5" customFormat="1" x14ac:dyDescent="0.55000000000000004"/>
    <row r="503" s="5" customFormat="1" x14ac:dyDescent="0.55000000000000004"/>
    <row r="504" s="5" customFormat="1" x14ac:dyDescent="0.55000000000000004"/>
    <row r="505" s="5" customFormat="1" x14ac:dyDescent="0.55000000000000004"/>
    <row r="506" s="5" customFormat="1" x14ac:dyDescent="0.55000000000000004"/>
    <row r="507" s="5" customFormat="1" x14ac:dyDescent="0.55000000000000004"/>
    <row r="508" s="5" customFormat="1" x14ac:dyDescent="0.55000000000000004"/>
    <row r="509" s="5" customFormat="1" x14ac:dyDescent="0.55000000000000004"/>
    <row r="510" s="5" customFormat="1" x14ac:dyDescent="0.55000000000000004"/>
    <row r="511" s="5" customFormat="1" x14ac:dyDescent="0.55000000000000004"/>
    <row r="512" s="5" customFormat="1" x14ac:dyDescent="0.55000000000000004"/>
    <row r="513" s="5" customFormat="1" x14ac:dyDescent="0.55000000000000004"/>
    <row r="514" s="5" customFormat="1" x14ac:dyDescent="0.55000000000000004"/>
    <row r="515" s="5" customFormat="1" x14ac:dyDescent="0.55000000000000004"/>
    <row r="516" s="5" customFormat="1" x14ac:dyDescent="0.55000000000000004"/>
    <row r="517" s="5" customFormat="1" x14ac:dyDescent="0.55000000000000004"/>
    <row r="518" s="5" customFormat="1" x14ac:dyDescent="0.55000000000000004"/>
    <row r="519" s="5" customFormat="1" x14ac:dyDescent="0.55000000000000004"/>
    <row r="520" s="5" customFormat="1" x14ac:dyDescent="0.55000000000000004"/>
    <row r="521" s="5" customFormat="1" x14ac:dyDescent="0.55000000000000004"/>
    <row r="522" s="5" customFormat="1" x14ac:dyDescent="0.55000000000000004"/>
    <row r="523" s="5" customFormat="1" x14ac:dyDescent="0.55000000000000004"/>
    <row r="524" s="5" customFormat="1" x14ac:dyDescent="0.55000000000000004"/>
    <row r="525" s="5" customFormat="1" x14ac:dyDescent="0.55000000000000004"/>
    <row r="526" s="5" customFormat="1" x14ac:dyDescent="0.55000000000000004"/>
    <row r="527" s="5" customFormat="1" x14ac:dyDescent="0.55000000000000004"/>
    <row r="528" s="5" customFormat="1" x14ac:dyDescent="0.55000000000000004"/>
    <row r="529" s="5" customFormat="1" x14ac:dyDescent="0.55000000000000004"/>
    <row r="530" s="5" customFormat="1" x14ac:dyDescent="0.55000000000000004"/>
    <row r="531" s="5" customFormat="1" x14ac:dyDescent="0.55000000000000004"/>
    <row r="532" s="5" customFormat="1" x14ac:dyDescent="0.55000000000000004"/>
    <row r="533" s="5" customFormat="1" x14ac:dyDescent="0.55000000000000004"/>
    <row r="534" s="5" customFormat="1" x14ac:dyDescent="0.55000000000000004"/>
    <row r="535" s="5" customFormat="1" x14ac:dyDescent="0.55000000000000004"/>
    <row r="536" s="5" customFormat="1" x14ac:dyDescent="0.55000000000000004"/>
    <row r="537" s="5" customFormat="1" x14ac:dyDescent="0.55000000000000004"/>
    <row r="538" s="5" customFormat="1" x14ac:dyDescent="0.55000000000000004"/>
    <row r="539" s="5" customFormat="1" x14ac:dyDescent="0.55000000000000004"/>
    <row r="540" s="5" customFormat="1" x14ac:dyDescent="0.55000000000000004"/>
    <row r="541" s="5" customFormat="1" x14ac:dyDescent="0.55000000000000004"/>
    <row r="542" s="5" customFormat="1" x14ac:dyDescent="0.55000000000000004"/>
    <row r="543" s="5" customFormat="1" x14ac:dyDescent="0.55000000000000004"/>
    <row r="544" s="5" customFormat="1" x14ac:dyDescent="0.55000000000000004"/>
    <row r="545" s="5" customFormat="1" x14ac:dyDescent="0.55000000000000004"/>
    <row r="546" s="5" customFormat="1" x14ac:dyDescent="0.55000000000000004"/>
    <row r="547" s="5" customFormat="1" x14ac:dyDescent="0.55000000000000004"/>
    <row r="548" s="5" customFormat="1" x14ac:dyDescent="0.55000000000000004"/>
    <row r="549" s="5" customFormat="1" x14ac:dyDescent="0.55000000000000004"/>
    <row r="550" s="5" customFormat="1" x14ac:dyDescent="0.55000000000000004"/>
    <row r="551" s="5" customFormat="1" x14ac:dyDescent="0.55000000000000004"/>
    <row r="552" s="5" customFormat="1" x14ac:dyDescent="0.55000000000000004"/>
    <row r="553" s="5" customFormat="1" x14ac:dyDescent="0.55000000000000004"/>
    <row r="554" s="5" customFormat="1" x14ac:dyDescent="0.55000000000000004"/>
    <row r="555" s="5" customFormat="1" x14ac:dyDescent="0.55000000000000004"/>
    <row r="556" s="5" customFormat="1" x14ac:dyDescent="0.55000000000000004"/>
    <row r="557" s="5" customFormat="1" x14ac:dyDescent="0.55000000000000004"/>
    <row r="558" s="5" customFormat="1" x14ac:dyDescent="0.55000000000000004"/>
    <row r="559" s="5" customFormat="1" x14ac:dyDescent="0.55000000000000004"/>
    <row r="560" s="5" customFormat="1" x14ac:dyDescent="0.55000000000000004"/>
    <row r="561" s="5" customFormat="1" x14ac:dyDescent="0.55000000000000004"/>
    <row r="562" s="5" customFormat="1" x14ac:dyDescent="0.55000000000000004"/>
    <row r="563" s="5" customFormat="1" x14ac:dyDescent="0.55000000000000004"/>
    <row r="564" s="5" customFormat="1" x14ac:dyDescent="0.55000000000000004"/>
    <row r="565" s="5" customFormat="1" x14ac:dyDescent="0.55000000000000004"/>
    <row r="566" s="5" customFormat="1" x14ac:dyDescent="0.55000000000000004"/>
    <row r="567" s="5" customFormat="1" x14ac:dyDescent="0.55000000000000004"/>
    <row r="568" s="5" customFormat="1" x14ac:dyDescent="0.55000000000000004"/>
    <row r="569" s="5" customFormat="1" x14ac:dyDescent="0.55000000000000004"/>
    <row r="570" s="5" customFormat="1" x14ac:dyDescent="0.55000000000000004"/>
    <row r="571" s="5" customFormat="1" x14ac:dyDescent="0.55000000000000004"/>
    <row r="572" s="5" customFormat="1" x14ac:dyDescent="0.55000000000000004"/>
    <row r="573" s="5" customFormat="1" x14ac:dyDescent="0.55000000000000004"/>
    <row r="574" s="5" customFormat="1" x14ac:dyDescent="0.55000000000000004"/>
    <row r="575" s="5" customFormat="1" x14ac:dyDescent="0.55000000000000004"/>
    <row r="576" s="5" customFormat="1" x14ac:dyDescent="0.55000000000000004"/>
    <row r="577" s="5" customFormat="1" x14ac:dyDescent="0.55000000000000004"/>
    <row r="578" s="5" customFormat="1" x14ac:dyDescent="0.55000000000000004"/>
    <row r="579" s="5" customFormat="1" x14ac:dyDescent="0.55000000000000004"/>
    <row r="580" s="5" customFormat="1" x14ac:dyDescent="0.55000000000000004"/>
    <row r="581" s="5" customFormat="1" x14ac:dyDescent="0.55000000000000004"/>
    <row r="582" s="5" customFormat="1" x14ac:dyDescent="0.55000000000000004"/>
    <row r="583" s="5" customFormat="1" x14ac:dyDescent="0.55000000000000004"/>
    <row r="584" s="5" customFormat="1" x14ac:dyDescent="0.55000000000000004"/>
    <row r="585" s="5" customFormat="1" x14ac:dyDescent="0.55000000000000004"/>
    <row r="586" s="5" customFormat="1" x14ac:dyDescent="0.55000000000000004"/>
    <row r="587" s="5" customFormat="1" x14ac:dyDescent="0.55000000000000004"/>
    <row r="588" s="5" customFormat="1" x14ac:dyDescent="0.55000000000000004"/>
    <row r="589" s="5" customFormat="1" x14ac:dyDescent="0.55000000000000004"/>
    <row r="590" s="5" customFormat="1" x14ac:dyDescent="0.55000000000000004"/>
    <row r="591" s="5" customFormat="1" x14ac:dyDescent="0.55000000000000004"/>
    <row r="592" s="5" customFormat="1" x14ac:dyDescent="0.55000000000000004"/>
    <row r="593" s="5" customFormat="1" x14ac:dyDescent="0.55000000000000004"/>
    <row r="594" s="5" customFormat="1" x14ac:dyDescent="0.55000000000000004"/>
    <row r="595" s="5" customFormat="1" x14ac:dyDescent="0.55000000000000004"/>
    <row r="596" s="5" customFormat="1" x14ac:dyDescent="0.55000000000000004"/>
    <row r="597" s="5" customFormat="1" x14ac:dyDescent="0.55000000000000004"/>
    <row r="598" s="5" customFormat="1" x14ac:dyDescent="0.55000000000000004"/>
    <row r="599" s="5" customFormat="1" x14ac:dyDescent="0.55000000000000004"/>
    <row r="600" s="5" customFormat="1" x14ac:dyDescent="0.55000000000000004"/>
    <row r="601" s="5" customFormat="1" x14ac:dyDescent="0.55000000000000004"/>
    <row r="602" s="5" customFormat="1" x14ac:dyDescent="0.55000000000000004"/>
    <row r="603" s="5" customFormat="1" x14ac:dyDescent="0.55000000000000004"/>
    <row r="604" s="5" customFormat="1" x14ac:dyDescent="0.55000000000000004"/>
    <row r="605" s="5" customFormat="1" x14ac:dyDescent="0.55000000000000004"/>
    <row r="606" s="5" customFormat="1" x14ac:dyDescent="0.55000000000000004"/>
    <row r="607" s="5" customFormat="1" x14ac:dyDescent="0.55000000000000004"/>
    <row r="608" s="5" customFormat="1" x14ac:dyDescent="0.55000000000000004"/>
    <row r="609" s="5" customFormat="1" x14ac:dyDescent="0.55000000000000004"/>
    <row r="610" s="5" customFormat="1" x14ac:dyDescent="0.55000000000000004"/>
    <row r="611" s="5" customFormat="1" x14ac:dyDescent="0.55000000000000004"/>
    <row r="612" s="5" customFormat="1" x14ac:dyDescent="0.55000000000000004"/>
    <row r="613" s="5" customFormat="1" x14ac:dyDescent="0.55000000000000004"/>
    <row r="614" s="5" customFormat="1" x14ac:dyDescent="0.55000000000000004"/>
    <row r="615" s="5" customFormat="1" x14ac:dyDescent="0.55000000000000004"/>
    <row r="616" s="5" customFormat="1" x14ac:dyDescent="0.55000000000000004"/>
    <row r="617" s="5" customFormat="1" x14ac:dyDescent="0.55000000000000004"/>
    <row r="618" s="5" customFormat="1" x14ac:dyDescent="0.55000000000000004"/>
    <row r="619" s="5" customFormat="1" x14ac:dyDescent="0.55000000000000004"/>
    <row r="620" s="5" customFormat="1" x14ac:dyDescent="0.55000000000000004"/>
    <row r="621" s="5" customFormat="1" x14ac:dyDescent="0.55000000000000004"/>
    <row r="622" s="5" customFormat="1" x14ac:dyDescent="0.55000000000000004"/>
    <row r="623" s="5" customFormat="1" x14ac:dyDescent="0.55000000000000004"/>
    <row r="624" s="5" customFormat="1" x14ac:dyDescent="0.55000000000000004"/>
    <row r="625" s="5" customFormat="1" x14ac:dyDescent="0.55000000000000004"/>
    <row r="626" s="5" customFormat="1" x14ac:dyDescent="0.55000000000000004"/>
    <row r="627" s="5" customFormat="1" x14ac:dyDescent="0.55000000000000004"/>
    <row r="628" s="5" customFormat="1" x14ac:dyDescent="0.55000000000000004"/>
    <row r="629" s="5" customFormat="1" x14ac:dyDescent="0.55000000000000004"/>
    <row r="630" s="5" customFormat="1" x14ac:dyDescent="0.55000000000000004"/>
    <row r="631" s="5" customFormat="1" x14ac:dyDescent="0.55000000000000004"/>
    <row r="632" s="5" customFormat="1" x14ac:dyDescent="0.55000000000000004"/>
    <row r="633" s="5" customFormat="1" x14ac:dyDescent="0.55000000000000004"/>
    <row r="634" s="5" customFormat="1" x14ac:dyDescent="0.55000000000000004"/>
    <row r="635" s="5" customFormat="1" x14ac:dyDescent="0.55000000000000004"/>
    <row r="636" s="5" customFormat="1" x14ac:dyDescent="0.55000000000000004"/>
    <row r="637" s="5" customFormat="1" x14ac:dyDescent="0.55000000000000004"/>
    <row r="638" s="5" customFormat="1" x14ac:dyDescent="0.55000000000000004"/>
    <row r="639" s="5" customFormat="1" x14ac:dyDescent="0.55000000000000004"/>
    <row r="640" s="5" customFormat="1" x14ac:dyDescent="0.55000000000000004"/>
    <row r="641" s="5" customFormat="1" x14ac:dyDescent="0.55000000000000004"/>
    <row r="642" s="5" customFormat="1" x14ac:dyDescent="0.55000000000000004"/>
    <row r="643" s="5" customFormat="1" x14ac:dyDescent="0.55000000000000004"/>
    <row r="644" s="5" customFormat="1" x14ac:dyDescent="0.55000000000000004"/>
    <row r="645" s="5" customFormat="1" x14ac:dyDescent="0.55000000000000004"/>
    <row r="646" s="5" customFormat="1" x14ac:dyDescent="0.55000000000000004"/>
    <row r="647" s="5" customFormat="1" x14ac:dyDescent="0.55000000000000004"/>
    <row r="648" s="5" customFormat="1" x14ac:dyDescent="0.55000000000000004"/>
    <row r="649" s="5" customFormat="1" x14ac:dyDescent="0.55000000000000004"/>
    <row r="650" s="5" customFormat="1" x14ac:dyDescent="0.55000000000000004"/>
    <row r="651" s="5" customFormat="1" x14ac:dyDescent="0.55000000000000004"/>
    <row r="652" s="5" customFormat="1" x14ac:dyDescent="0.55000000000000004"/>
    <row r="653" s="5" customFormat="1" x14ac:dyDescent="0.55000000000000004"/>
    <row r="654" s="5" customFormat="1" x14ac:dyDescent="0.55000000000000004"/>
    <row r="655" s="5" customFormat="1" x14ac:dyDescent="0.55000000000000004"/>
    <row r="656" s="5" customFormat="1" x14ac:dyDescent="0.55000000000000004"/>
    <row r="657" s="5" customFormat="1" x14ac:dyDescent="0.55000000000000004"/>
    <row r="658" s="5" customFormat="1" x14ac:dyDescent="0.55000000000000004"/>
    <row r="659" s="5" customFormat="1" x14ac:dyDescent="0.55000000000000004"/>
    <row r="660" s="5" customFormat="1" x14ac:dyDescent="0.55000000000000004"/>
    <row r="661" s="5" customFormat="1" x14ac:dyDescent="0.55000000000000004"/>
    <row r="662" s="5" customFormat="1" x14ac:dyDescent="0.55000000000000004"/>
    <row r="663" s="5" customFormat="1" x14ac:dyDescent="0.55000000000000004"/>
    <row r="664" s="5" customFormat="1" x14ac:dyDescent="0.55000000000000004"/>
    <row r="665" s="5" customFormat="1" x14ac:dyDescent="0.55000000000000004"/>
    <row r="666" s="5" customFormat="1" x14ac:dyDescent="0.55000000000000004"/>
    <row r="667" s="5" customFormat="1" x14ac:dyDescent="0.55000000000000004"/>
    <row r="668" s="5" customFormat="1" x14ac:dyDescent="0.55000000000000004"/>
    <row r="669" s="5" customFormat="1" x14ac:dyDescent="0.55000000000000004"/>
    <row r="670" s="5" customFormat="1" x14ac:dyDescent="0.55000000000000004"/>
    <row r="671" s="5" customFormat="1" x14ac:dyDescent="0.55000000000000004"/>
    <row r="672" s="5" customFormat="1" x14ac:dyDescent="0.55000000000000004"/>
    <row r="673" s="5" customFormat="1" x14ac:dyDescent="0.55000000000000004"/>
    <row r="674" s="5" customFormat="1" x14ac:dyDescent="0.55000000000000004"/>
    <row r="675" s="5" customFormat="1" x14ac:dyDescent="0.55000000000000004"/>
    <row r="676" s="5" customFormat="1" x14ac:dyDescent="0.55000000000000004"/>
    <row r="677" s="5" customFormat="1" x14ac:dyDescent="0.55000000000000004"/>
    <row r="678" s="5" customFormat="1" x14ac:dyDescent="0.55000000000000004"/>
    <row r="679" s="5" customFormat="1" x14ac:dyDescent="0.55000000000000004"/>
    <row r="680" s="5" customFormat="1" x14ac:dyDescent="0.55000000000000004"/>
    <row r="681" s="5" customFormat="1" x14ac:dyDescent="0.55000000000000004"/>
    <row r="682" s="5" customFormat="1" x14ac:dyDescent="0.55000000000000004"/>
    <row r="683" s="5" customFormat="1" x14ac:dyDescent="0.55000000000000004"/>
    <row r="684" s="5" customFormat="1" x14ac:dyDescent="0.55000000000000004"/>
    <row r="685" s="5" customFormat="1" x14ac:dyDescent="0.55000000000000004"/>
    <row r="686" s="5" customFormat="1" x14ac:dyDescent="0.55000000000000004"/>
    <row r="687" s="5" customFormat="1" x14ac:dyDescent="0.55000000000000004"/>
    <row r="688" s="5" customFormat="1" x14ac:dyDescent="0.55000000000000004"/>
    <row r="689" s="5" customFormat="1" x14ac:dyDescent="0.55000000000000004"/>
    <row r="690" s="5" customFormat="1" x14ac:dyDescent="0.55000000000000004"/>
    <row r="691" s="5" customFormat="1" x14ac:dyDescent="0.55000000000000004"/>
    <row r="692" s="5" customFormat="1" x14ac:dyDescent="0.55000000000000004"/>
    <row r="693" s="5" customFormat="1" x14ac:dyDescent="0.55000000000000004"/>
    <row r="694" s="5" customFormat="1" x14ac:dyDescent="0.55000000000000004"/>
    <row r="695" s="5" customFormat="1" x14ac:dyDescent="0.55000000000000004"/>
    <row r="696" s="5" customFormat="1" x14ac:dyDescent="0.55000000000000004"/>
    <row r="697" s="5" customFormat="1" x14ac:dyDescent="0.55000000000000004"/>
    <row r="698" s="5" customFormat="1" x14ac:dyDescent="0.55000000000000004"/>
    <row r="699" s="5" customFormat="1" x14ac:dyDescent="0.55000000000000004"/>
    <row r="700" s="5" customFormat="1" x14ac:dyDescent="0.55000000000000004"/>
    <row r="701" s="5" customFormat="1" x14ac:dyDescent="0.55000000000000004"/>
    <row r="702" s="5" customFormat="1" x14ac:dyDescent="0.55000000000000004"/>
    <row r="703" s="5" customFormat="1" x14ac:dyDescent="0.55000000000000004"/>
    <row r="704" s="5" customFormat="1" x14ac:dyDescent="0.55000000000000004"/>
    <row r="705" s="5" customFormat="1" x14ac:dyDescent="0.55000000000000004"/>
    <row r="706" s="5" customFormat="1" x14ac:dyDescent="0.55000000000000004"/>
    <row r="707" s="5" customFormat="1" x14ac:dyDescent="0.55000000000000004"/>
    <row r="708" s="5" customFormat="1" x14ac:dyDescent="0.55000000000000004"/>
    <row r="709" s="5" customFormat="1" x14ac:dyDescent="0.55000000000000004"/>
    <row r="710" s="5" customFormat="1" x14ac:dyDescent="0.55000000000000004"/>
    <row r="711" s="5" customFormat="1" x14ac:dyDescent="0.55000000000000004"/>
    <row r="712" s="5" customFormat="1" x14ac:dyDescent="0.55000000000000004"/>
    <row r="713" s="5" customFormat="1" x14ac:dyDescent="0.55000000000000004"/>
    <row r="714" s="5" customFormat="1" x14ac:dyDescent="0.55000000000000004"/>
    <row r="715" s="5" customFormat="1" x14ac:dyDescent="0.55000000000000004"/>
    <row r="716" s="5" customFormat="1" x14ac:dyDescent="0.55000000000000004"/>
    <row r="717" s="5" customFormat="1" x14ac:dyDescent="0.55000000000000004"/>
    <row r="718" s="5" customFormat="1" x14ac:dyDescent="0.55000000000000004"/>
    <row r="719" s="5" customFormat="1" x14ac:dyDescent="0.55000000000000004"/>
    <row r="720" s="5" customFormat="1" x14ac:dyDescent="0.55000000000000004"/>
    <row r="721" s="5" customFormat="1" x14ac:dyDescent="0.55000000000000004"/>
    <row r="722" s="5" customFormat="1" x14ac:dyDescent="0.55000000000000004"/>
    <row r="723" s="5" customFormat="1" x14ac:dyDescent="0.55000000000000004"/>
    <row r="724" s="5" customFormat="1" x14ac:dyDescent="0.55000000000000004"/>
    <row r="725" s="5" customFormat="1" x14ac:dyDescent="0.55000000000000004"/>
    <row r="726" s="5" customFormat="1" x14ac:dyDescent="0.55000000000000004"/>
    <row r="727" s="5" customFormat="1" x14ac:dyDescent="0.55000000000000004"/>
    <row r="728" s="5" customFormat="1" x14ac:dyDescent="0.55000000000000004"/>
    <row r="729" s="5" customFormat="1" x14ac:dyDescent="0.55000000000000004"/>
    <row r="730" s="5" customFormat="1" x14ac:dyDescent="0.55000000000000004"/>
    <row r="731" s="5" customFormat="1" x14ac:dyDescent="0.55000000000000004"/>
    <row r="732" s="5" customFormat="1" x14ac:dyDescent="0.55000000000000004"/>
    <row r="733" s="5" customFormat="1" x14ac:dyDescent="0.55000000000000004"/>
    <row r="734" s="5" customFormat="1" x14ac:dyDescent="0.55000000000000004"/>
    <row r="735" s="5" customFormat="1" x14ac:dyDescent="0.55000000000000004"/>
    <row r="736" s="5" customFormat="1" x14ac:dyDescent="0.55000000000000004"/>
    <row r="737" s="5" customFormat="1" x14ac:dyDescent="0.55000000000000004"/>
    <row r="738" s="5" customFormat="1" x14ac:dyDescent="0.55000000000000004"/>
    <row r="739" s="5" customFormat="1" x14ac:dyDescent="0.55000000000000004"/>
    <row r="740" s="5" customFormat="1" x14ac:dyDescent="0.55000000000000004"/>
    <row r="741" s="5" customFormat="1" x14ac:dyDescent="0.55000000000000004"/>
    <row r="742" s="5" customFormat="1" x14ac:dyDescent="0.55000000000000004"/>
    <row r="743" s="5" customFormat="1" x14ac:dyDescent="0.55000000000000004"/>
    <row r="744" s="5" customFormat="1" x14ac:dyDescent="0.55000000000000004"/>
    <row r="745" s="5" customFormat="1" x14ac:dyDescent="0.55000000000000004"/>
    <row r="746" s="5" customFormat="1" x14ac:dyDescent="0.55000000000000004"/>
    <row r="747" s="5" customFormat="1" x14ac:dyDescent="0.55000000000000004"/>
    <row r="748" s="5" customFormat="1" x14ac:dyDescent="0.55000000000000004"/>
    <row r="749" s="5" customFormat="1" x14ac:dyDescent="0.55000000000000004"/>
    <row r="750" s="5" customFormat="1" x14ac:dyDescent="0.55000000000000004"/>
    <row r="751" s="5" customFormat="1" x14ac:dyDescent="0.55000000000000004"/>
    <row r="752" s="5" customFormat="1" x14ac:dyDescent="0.55000000000000004"/>
    <row r="753" s="5" customFormat="1" x14ac:dyDescent="0.55000000000000004"/>
    <row r="754" s="5" customFormat="1" x14ac:dyDescent="0.55000000000000004"/>
    <row r="755" s="5" customFormat="1" x14ac:dyDescent="0.55000000000000004"/>
    <row r="756" s="5" customFormat="1" x14ac:dyDescent="0.55000000000000004"/>
    <row r="757" s="5" customFormat="1" x14ac:dyDescent="0.55000000000000004"/>
    <row r="758" s="5" customFormat="1" x14ac:dyDescent="0.55000000000000004"/>
    <row r="759" s="5" customFormat="1" x14ac:dyDescent="0.55000000000000004"/>
    <row r="760" s="5" customFormat="1" x14ac:dyDescent="0.55000000000000004"/>
    <row r="761" s="5" customFormat="1" x14ac:dyDescent="0.55000000000000004"/>
    <row r="762" s="5" customFormat="1" x14ac:dyDescent="0.55000000000000004"/>
    <row r="763" s="5" customFormat="1" x14ac:dyDescent="0.55000000000000004"/>
    <row r="764" s="5" customFormat="1" x14ac:dyDescent="0.55000000000000004"/>
    <row r="765" s="5" customFormat="1" x14ac:dyDescent="0.55000000000000004"/>
    <row r="766" s="5" customFormat="1" x14ac:dyDescent="0.55000000000000004"/>
    <row r="767" s="5" customFormat="1" x14ac:dyDescent="0.55000000000000004"/>
    <row r="768" s="5" customFormat="1" x14ac:dyDescent="0.55000000000000004"/>
    <row r="769" s="5" customFormat="1" x14ac:dyDescent="0.55000000000000004"/>
    <row r="770" s="5" customFormat="1" x14ac:dyDescent="0.55000000000000004"/>
    <row r="771" s="5" customFormat="1" x14ac:dyDescent="0.55000000000000004"/>
    <row r="772" s="5" customFormat="1" x14ac:dyDescent="0.55000000000000004"/>
    <row r="773" s="5" customFormat="1" x14ac:dyDescent="0.55000000000000004"/>
    <row r="774" s="5" customFormat="1" x14ac:dyDescent="0.55000000000000004"/>
    <row r="775" s="5" customFormat="1" x14ac:dyDescent="0.55000000000000004"/>
    <row r="776" s="5" customFormat="1" x14ac:dyDescent="0.55000000000000004"/>
    <row r="777" s="5" customFormat="1" x14ac:dyDescent="0.55000000000000004"/>
    <row r="778" s="5" customFormat="1" x14ac:dyDescent="0.55000000000000004"/>
    <row r="779" s="5" customFormat="1" x14ac:dyDescent="0.55000000000000004"/>
    <row r="780" s="5" customFormat="1" x14ac:dyDescent="0.55000000000000004"/>
    <row r="781" s="5" customFormat="1" x14ac:dyDescent="0.55000000000000004"/>
  </sheetData>
  <sheetProtection algorithmName="SHA-512" hashValue="/Qn7ycQdTOuy4gO4djykOkK6ROgW4mI76cNpvT8DWSk6n85zVXqu+ErcZ8frDLZLGghMFyKiXb22SjgBQDa0UA==" saltValue="bnsSMX5ei4LZpvwMcXUlAQ==" spinCount="100000" sheet="1" objects="1" scenarios="1"/>
  <phoneticPr fontId="6" type="noConversion"/>
  <hyperlinks>
    <hyperlink ref="G19" r:id="rId1" xr:uid="{44699188-A4FF-46D5-A18A-095E33A66CE2}"/>
    <hyperlink ref="G16" r:id="rId2" xr:uid="{6880ECE4-C9F9-4F34-B450-FFB7AF37F549}"/>
    <hyperlink ref="G60" r:id="rId3" xr:uid="{290A37D5-4456-46C7-AC92-41845A6EA885}"/>
    <hyperlink ref="G58" r:id="rId4" xr:uid="{03FFAB9A-7B34-4C2E-BD5B-D76C91AF37E8}"/>
    <hyperlink ref="G59" r:id="rId5" xr:uid="{ED3DCD5C-48CB-472B-9853-9A53B258858B}"/>
    <hyperlink ref="G17" r:id="rId6" xr:uid="{015CF827-EBC1-4FB4-BA48-CCDD7D01E71C}"/>
    <hyperlink ref="G18" r:id="rId7" display="https://ofv.no/CO2-utslippet/co2-utslippet-januar-til-oktober-2020 " xr:uid="{3D4D4CD0-BDAE-4871-BBDD-C360EB430F4B}"/>
    <hyperlink ref="G66" r:id="rId8" xr:uid="{1385D283-F8AB-408D-8B59-8A2252E0E0A1}"/>
    <hyperlink ref="G64" r:id="rId9" xr:uid="{1238B0C4-282E-45A5-9E59-133294A75646}"/>
    <hyperlink ref="G65" r:id="rId10" xr:uid="{F9B59E08-A51D-453F-B774-9A8A9722A40C}"/>
    <hyperlink ref="G62" r:id="rId11" display="https://www.miljodirektoratet.no/ansvarsomrader/klima/for-myndigheter/kutte-utslipp-av-klimagasser/klima-og-energiplanlegging/tabeller-for-omregning-fra-energivarer-til-kwh/" xr:uid="{0067E50F-CDF5-4135-93AE-BF93B4BC7622}"/>
    <hyperlink ref="G63" r:id="rId12" display="https://www.miljodirektoratet.no/ansvarsomrader/klima/for-myndigheter/kutte-utslipp-av-klimagasser/klima-og-energiplanlegging/tabeller-for-omregning-fra-energivarer-til-kwh/" xr:uid="{EE9D08E6-8017-4608-A227-FD176E08AF8B}"/>
    <hyperlink ref="G67" r:id="rId13" xr:uid="{035E9229-D327-4B4B-AD9C-4457BABFBC29}"/>
    <hyperlink ref="G68:G72" r:id="rId14" display="OFV Kostnader ved bilhold 2023" xr:uid="{3ECC629A-702B-405E-8623-5C6D64C04FCB}"/>
  </hyperlinks>
  <pageMargins left="0.31496062992125984" right="0.31496062992125984" top="0.35433070866141736" bottom="0.35433070866141736" header="0.31496062992125984" footer="0.31496062992125984"/>
  <pageSetup paperSize="9" scale="69" fitToHeight="2" orientation="portrait" r:id="rId15"/>
  <drawing r:id="rId1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A581E-3F25-44FC-BF3B-FFC6E0CACBF9}">
  <sheetPr codeName="Ark3">
    <tabColor theme="9"/>
    <pageSetUpPr fitToPage="1"/>
  </sheetPr>
  <dimension ref="A1:CA807"/>
  <sheetViews>
    <sheetView zoomScale="90" zoomScaleNormal="90" workbookViewId="0">
      <selection activeCell="AF44" sqref="AF44"/>
    </sheetView>
  </sheetViews>
  <sheetFormatPr baseColWidth="10" defaultColWidth="11.41796875" defaultRowHeight="15.6" x14ac:dyDescent="0.6"/>
  <cols>
    <col min="1" max="1" width="2.68359375" style="69" customWidth="1"/>
    <col min="2" max="2" width="0.41796875" style="71" customWidth="1"/>
    <col min="3" max="3" width="2.89453125" style="123" customWidth="1"/>
    <col min="4" max="9" width="6" style="123" customWidth="1"/>
    <col min="10" max="10" width="7.41796875" style="123" customWidth="1"/>
    <col min="11" max="11" width="6" style="123" customWidth="1"/>
    <col min="12" max="12" width="12.68359375" style="123" customWidth="1"/>
    <col min="13" max="14" width="2.89453125" style="123" customWidth="1"/>
    <col min="15" max="15" width="0.41796875" style="69" customWidth="1"/>
    <col min="16" max="16" width="4.3125" style="69" customWidth="1"/>
    <col min="17" max="23" width="6" style="123" customWidth="1"/>
    <col min="24" max="24" width="7.41796875" style="123" customWidth="1"/>
    <col min="25" max="25" width="13.5234375" style="123" customWidth="1"/>
    <col min="26" max="26" width="2.89453125" style="123" customWidth="1"/>
    <col min="27" max="27" width="6" style="123" customWidth="1"/>
    <col min="28" max="35" width="6" style="69" customWidth="1"/>
    <col min="36" max="79" width="11.41796875" style="69"/>
    <col min="80" max="16384" width="11.41796875" style="123"/>
  </cols>
  <sheetData>
    <row r="1" spans="2:26" s="69" customFormat="1" ht="14.4" customHeight="1" x14ac:dyDescent="0.6"/>
    <row r="2" spans="2:26" s="69" customFormat="1" ht="14.4" customHeight="1" x14ac:dyDescent="0.6">
      <c r="X2" s="152" t="s">
        <v>0</v>
      </c>
    </row>
    <row r="3" spans="2:26" s="69" customFormat="1" ht="14.4" customHeight="1" x14ac:dyDescent="0.6"/>
    <row r="4" spans="2:26" s="69" customFormat="1" ht="14.4" customHeight="1" thickBot="1" x14ac:dyDescent="0.65">
      <c r="B4" s="70"/>
    </row>
    <row r="5" spans="2:26" s="69" customFormat="1" ht="14.4" customHeight="1" x14ac:dyDescent="0.6">
      <c r="B5" s="71"/>
      <c r="C5" s="125"/>
      <c r="D5" s="73"/>
      <c r="E5" s="73"/>
      <c r="F5" s="73"/>
      <c r="G5" s="73"/>
      <c r="H5" s="73"/>
      <c r="I5" s="73"/>
      <c r="J5" s="73"/>
      <c r="K5" s="73"/>
      <c r="L5" s="73"/>
      <c r="M5" s="73"/>
      <c r="N5" s="73"/>
      <c r="O5" s="73"/>
      <c r="P5" s="73"/>
      <c r="Q5" s="73"/>
      <c r="R5" s="73"/>
      <c r="S5" s="73"/>
      <c r="T5" s="73"/>
      <c r="U5" s="73"/>
      <c r="V5" s="73"/>
      <c r="W5" s="73"/>
      <c r="X5" s="73"/>
      <c r="Y5" s="73"/>
      <c r="Z5" s="74"/>
    </row>
    <row r="6" spans="2:26" s="69" customFormat="1" ht="14.4" customHeight="1" x14ac:dyDescent="0.6">
      <c r="B6" s="71"/>
      <c r="C6" s="76"/>
      <c r="D6" s="146"/>
      <c r="E6" s="147" t="s">
        <v>81</v>
      </c>
      <c r="F6" s="148"/>
      <c r="G6" s="148"/>
      <c r="H6" s="148"/>
      <c r="I6" s="148"/>
      <c r="J6" s="148"/>
      <c r="K6" s="148"/>
      <c r="L6" s="148"/>
      <c r="M6" s="148"/>
      <c r="N6" s="148"/>
      <c r="O6" s="148"/>
      <c r="P6" s="148"/>
      <c r="Q6" s="149"/>
      <c r="R6" s="150" t="s">
        <v>82</v>
      </c>
      <c r="S6" s="148"/>
      <c r="T6" s="148"/>
      <c r="U6" s="148"/>
      <c r="V6" s="148"/>
      <c r="W6" s="148"/>
      <c r="X6" s="148"/>
      <c r="Y6" s="148"/>
      <c r="Z6" s="78"/>
    </row>
    <row r="7" spans="2:26" s="69" customFormat="1" ht="14.4" customHeight="1" thickBot="1" x14ac:dyDescent="0.65">
      <c r="B7" s="82"/>
      <c r="C7" s="83"/>
      <c r="D7" s="84"/>
      <c r="E7" s="84"/>
      <c r="F7" s="84"/>
      <c r="G7" s="84"/>
      <c r="H7" s="84"/>
      <c r="I7" s="84"/>
      <c r="J7" s="84"/>
      <c r="K7" s="84"/>
      <c r="L7" s="84"/>
      <c r="M7" s="84"/>
      <c r="N7" s="84"/>
      <c r="O7" s="84"/>
      <c r="P7" s="84"/>
      <c r="Q7" s="84"/>
      <c r="R7" s="84"/>
      <c r="S7" s="84"/>
      <c r="T7" s="84"/>
      <c r="U7" s="84"/>
      <c r="V7" s="84"/>
      <c r="W7" s="84"/>
      <c r="X7" s="84"/>
      <c r="Y7" s="84"/>
      <c r="Z7" s="86"/>
    </row>
    <row r="8" spans="2:26" s="69" customFormat="1" ht="14.4" customHeight="1" thickBot="1" x14ac:dyDescent="0.65">
      <c r="B8" s="70"/>
      <c r="O8" s="70"/>
    </row>
    <row r="9" spans="2:26" s="69" customFormat="1" ht="14.4" customHeight="1" x14ac:dyDescent="0.6">
      <c r="B9" s="71"/>
      <c r="C9" s="72" t="s">
        <v>83</v>
      </c>
      <c r="D9" s="73"/>
      <c r="E9" s="73"/>
      <c r="F9" s="73"/>
      <c r="G9" s="73"/>
      <c r="H9" s="73"/>
      <c r="I9" s="73"/>
      <c r="J9" s="73"/>
      <c r="K9" s="73"/>
      <c r="L9" s="73"/>
      <c r="M9" s="74"/>
      <c r="O9" s="75"/>
      <c r="P9" s="72" t="s">
        <v>84</v>
      </c>
      <c r="Q9" s="73"/>
      <c r="R9" s="73"/>
      <c r="S9" s="73"/>
      <c r="T9" s="73"/>
      <c r="U9" s="73"/>
      <c r="V9" s="73"/>
      <c r="W9" s="73"/>
      <c r="X9" s="73"/>
      <c r="Y9" s="73"/>
      <c r="Z9" s="74"/>
    </row>
    <row r="10" spans="2:26" s="69" customFormat="1" ht="14.4" customHeight="1" x14ac:dyDescent="0.6">
      <c r="B10" s="71"/>
      <c r="C10" s="76"/>
      <c r="D10" s="77"/>
      <c r="E10" s="77"/>
      <c r="F10" s="77"/>
      <c r="G10" s="77"/>
      <c r="H10" s="77"/>
      <c r="I10" s="77"/>
      <c r="J10" s="77"/>
      <c r="K10" s="77"/>
      <c r="L10" s="77"/>
      <c r="M10" s="78"/>
      <c r="O10" s="75"/>
      <c r="P10" s="76"/>
      <c r="Q10" s="77"/>
      <c r="R10" s="77"/>
      <c r="S10" s="77"/>
      <c r="T10" s="77"/>
      <c r="U10" s="77"/>
      <c r="V10" s="77"/>
      <c r="W10" s="77"/>
      <c r="X10" s="77"/>
      <c r="Y10" s="77"/>
      <c r="Z10" s="78"/>
    </row>
    <row r="11" spans="2:26" s="69" customFormat="1" ht="14.4" customHeight="1" x14ac:dyDescent="0.6">
      <c r="B11" s="71"/>
      <c r="C11" s="76"/>
      <c r="D11" s="77" t="s">
        <v>85</v>
      </c>
      <c r="E11" s="77"/>
      <c r="F11" s="77"/>
      <c r="G11" s="77"/>
      <c r="H11" s="77"/>
      <c r="I11" s="77"/>
      <c r="J11" s="77"/>
      <c r="K11" s="77"/>
      <c r="L11" s="49">
        <v>3</v>
      </c>
      <c r="M11" s="78"/>
      <c r="O11" s="75"/>
      <c r="P11" s="76"/>
      <c r="Q11" s="77" t="s">
        <v>86</v>
      </c>
      <c r="R11" s="77"/>
      <c r="S11" s="77"/>
      <c r="T11" s="77"/>
      <c r="U11" s="77"/>
      <c r="V11" s="77"/>
      <c r="W11" s="77"/>
      <c r="X11" s="77"/>
      <c r="Y11" s="48" t="s">
        <v>87</v>
      </c>
      <c r="Z11" s="78"/>
    </row>
    <row r="12" spans="2:26" s="69" customFormat="1" ht="14.4" customHeight="1" x14ac:dyDescent="0.6">
      <c r="B12" s="71"/>
      <c r="C12" s="76"/>
      <c r="D12" s="77"/>
      <c r="E12" s="77"/>
      <c r="F12" s="77"/>
      <c r="G12" s="77"/>
      <c r="H12" s="77"/>
      <c r="I12" s="77"/>
      <c r="J12" s="77"/>
      <c r="K12" s="77"/>
      <c r="L12" s="77"/>
      <c r="M12" s="78"/>
      <c r="O12" s="75"/>
      <c r="P12" s="76"/>
      <c r="Q12" s="77"/>
      <c r="R12" s="77"/>
      <c r="S12" s="77"/>
      <c r="T12" s="77"/>
      <c r="U12" s="77"/>
      <c r="V12" s="77"/>
      <c r="W12" s="77"/>
      <c r="X12" s="77"/>
      <c r="Y12" s="77"/>
      <c r="Z12" s="78"/>
    </row>
    <row r="13" spans="2:26" s="69" customFormat="1" ht="14.4" customHeight="1" x14ac:dyDescent="0.6">
      <c r="B13" s="71"/>
      <c r="C13" s="76"/>
      <c r="D13" s="77" t="s">
        <v>88</v>
      </c>
      <c r="E13" s="77"/>
      <c r="F13" s="77"/>
      <c r="G13" s="77"/>
      <c r="H13" s="77"/>
      <c r="I13" s="77"/>
      <c r="J13" s="77"/>
      <c r="K13" s="77"/>
      <c r="L13" s="52">
        <f>'Bakgrunnsinfo - faktorsett'!E15</f>
        <v>3</v>
      </c>
      <c r="M13" s="78"/>
      <c r="O13" s="75"/>
      <c r="P13" s="76"/>
      <c r="Q13" s="77" t="s">
        <v>89</v>
      </c>
      <c r="R13" s="77"/>
      <c r="S13" s="77"/>
      <c r="T13" s="77"/>
      <c r="U13" s="77"/>
      <c r="V13" s="77"/>
      <c r="W13" s="77"/>
      <c r="X13" s="77"/>
      <c r="Y13" s="50">
        <f>'Bakgrunnsinfo - faktorsett'!E59</f>
        <v>16</v>
      </c>
      <c r="Z13" s="78"/>
    </row>
    <row r="14" spans="2:26" s="69" customFormat="1" ht="14.4" customHeight="1" x14ac:dyDescent="0.6">
      <c r="B14" s="71"/>
      <c r="C14" s="76"/>
      <c r="D14" s="77"/>
      <c r="E14" s="77"/>
      <c r="F14" s="77"/>
      <c r="G14" s="77"/>
      <c r="H14" s="77"/>
      <c r="I14" s="77"/>
      <c r="J14" s="77"/>
      <c r="K14" s="77"/>
      <c r="L14" s="77"/>
      <c r="M14" s="78"/>
      <c r="O14" s="75"/>
      <c r="P14" s="76"/>
      <c r="Q14" s="77"/>
      <c r="R14" s="77"/>
      <c r="S14" s="77"/>
      <c r="T14" s="77"/>
      <c r="U14" s="77"/>
      <c r="V14" s="77"/>
      <c r="W14" s="77"/>
      <c r="X14" s="77"/>
      <c r="Y14" s="77"/>
      <c r="Z14" s="78"/>
    </row>
    <row r="15" spans="2:26" s="69" customFormat="1" ht="14.4" customHeight="1" x14ac:dyDescent="0.6">
      <c r="B15" s="71"/>
      <c r="C15" s="76"/>
      <c r="D15" s="77" t="s">
        <v>90</v>
      </c>
      <c r="E15" s="77"/>
      <c r="F15" s="77"/>
      <c r="G15" s="77"/>
      <c r="H15" s="77"/>
      <c r="I15" s="77"/>
      <c r="J15" s="77"/>
      <c r="K15" s="77"/>
      <c r="L15" s="49">
        <f>'Bakgrunnsinfo - faktorsett'!E16</f>
        <v>11305</v>
      </c>
      <c r="M15" s="78"/>
      <c r="O15" s="75"/>
      <c r="P15" s="76"/>
      <c r="Q15" s="77" t="s">
        <v>91</v>
      </c>
      <c r="R15" s="77"/>
      <c r="S15" s="77"/>
      <c r="T15" s="77"/>
      <c r="U15" s="77"/>
      <c r="V15" s="77"/>
      <c r="W15" s="77"/>
      <c r="X15" s="77"/>
      <c r="Y15" s="79">
        <f>IF(Y11="Bensin",'Bakgrunnsinfo - faktorsett'!E18,IF(Y11="Diesel",'Bakgrunnsinfo - faktorsett'!E17,0))</f>
        <v>168</v>
      </c>
      <c r="Z15" s="78"/>
    </row>
    <row r="16" spans="2:26" s="69" customFormat="1" ht="14.4" customHeight="1" x14ac:dyDescent="0.6">
      <c r="B16" s="71"/>
      <c r="C16" s="76"/>
      <c r="D16" s="77"/>
      <c r="E16" s="77"/>
      <c r="F16" s="77"/>
      <c r="G16" s="77"/>
      <c r="H16" s="77"/>
      <c r="I16" s="77"/>
      <c r="J16" s="77"/>
      <c r="K16" s="77"/>
      <c r="L16" s="77"/>
      <c r="M16" s="78"/>
      <c r="O16" s="75"/>
      <c r="P16" s="76"/>
      <c r="Q16" s="77"/>
      <c r="R16" s="77"/>
      <c r="S16" s="77"/>
      <c r="T16" s="77"/>
      <c r="U16" s="77"/>
      <c r="V16" s="77"/>
      <c r="W16" s="77"/>
      <c r="X16" s="77"/>
      <c r="Y16" s="77"/>
      <c r="Z16" s="78"/>
    </row>
    <row r="17" spans="2:26" s="69" customFormat="1" ht="14.4" customHeight="1" x14ac:dyDescent="0.6">
      <c r="B17" s="71"/>
      <c r="C17" s="76"/>
      <c r="D17" s="77" t="s">
        <v>92</v>
      </c>
      <c r="E17" s="77"/>
      <c r="F17" s="77"/>
      <c r="G17" s="77"/>
      <c r="H17" s="77"/>
      <c r="I17" s="77"/>
      <c r="J17" s="77"/>
      <c r="K17" s="77"/>
      <c r="L17" s="68">
        <f>'Bakgrunnsinfo - faktorsett'!E65*365</f>
        <v>3058.7000000000003</v>
      </c>
      <c r="M17" s="78"/>
      <c r="O17" s="75"/>
      <c r="P17" s="76"/>
      <c r="Q17" s="77" t="s">
        <v>93</v>
      </c>
      <c r="R17" s="77"/>
      <c r="S17" s="77"/>
      <c r="T17" s="77"/>
      <c r="U17" s="77"/>
      <c r="V17" s="77"/>
      <c r="W17" s="77"/>
      <c r="X17" s="77"/>
      <c r="Y17" s="49">
        <v>3000</v>
      </c>
      <c r="Z17" s="78"/>
    </row>
    <row r="18" spans="2:26" s="69" customFormat="1" ht="14.4" customHeight="1" x14ac:dyDescent="0.6">
      <c r="B18" s="71"/>
      <c r="C18" s="76"/>
      <c r="D18" s="77"/>
      <c r="E18" s="77"/>
      <c r="F18" s="77"/>
      <c r="G18" s="77"/>
      <c r="H18" s="77"/>
      <c r="I18" s="77"/>
      <c r="J18" s="77"/>
      <c r="K18" s="77"/>
      <c r="L18" s="77"/>
      <c r="M18" s="78"/>
      <c r="O18" s="75"/>
      <c r="P18" s="76"/>
      <c r="Q18" s="77"/>
      <c r="R18" s="77"/>
      <c r="S18" s="77"/>
      <c r="T18" s="77"/>
      <c r="U18" s="77"/>
      <c r="V18" s="77"/>
      <c r="W18" s="77"/>
      <c r="X18" s="77"/>
      <c r="Y18" s="80"/>
      <c r="Z18" s="78"/>
    </row>
    <row r="19" spans="2:26" s="69" customFormat="1" ht="14.4" customHeight="1" x14ac:dyDescent="0.6">
      <c r="B19" s="71"/>
      <c r="C19" s="76"/>
      <c r="D19" s="81" t="s">
        <v>94</v>
      </c>
      <c r="E19" s="77"/>
      <c r="F19" s="77"/>
      <c r="G19" s="77"/>
      <c r="H19" s="77"/>
      <c r="I19" s="77"/>
      <c r="J19" s="77"/>
      <c r="K19" s="77"/>
      <c r="L19" s="68" cm="1">
        <f t="array" ref="L19">_xlfn.IFS(L15=0,0,AND(L15&gt;0,L15&lt;10001),'Tall fra kalkyle'!F12+'Tall fra kalkyle'!F13,AND(L15&gt;10000,L15&lt;15001),'Tall fra kalkyle'!G12+'Tall fra kalkyle'!G13,AND(L15&gt;15000,L15&lt;20001),'Tall fra kalkyle'!H12+'Tall fra kalkyle'!H13,L15&gt;20000,'Tall fra kalkyle'!I12+'Tall fra kalkyle'!I13)</f>
        <v>8597</v>
      </c>
      <c r="M19" s="78"/>
      <c r="O19" s="75"/>
      <c r="P19" s="76"/>
      <c r="Q19" s="77" t="s">
        <v>95</v>
      </c>
      <c r="R19" s="77"/>
      <c r="S19" s="77"/>
      <c r="T19" s="77"/>
      <c r="U19" s="77"/>
      <c r="V19" s="77"/>
      <c r="W19" s="77"/>
      <c r="X19" s="77"/>
      <c r="Y19" s="49">
        <v>10000</v>
      </c>
      <c r="Z19" s="78"/>
    </row>
    <row r="20" spans="2:26" s="69" customFormat="1" ht="14.4" customHeight="1" x14ac:dyDescent="0.6">
      <c r="B20" s="71"/>
      <c r="C20" s="76"/>
      <c r="D20" s="81"/>
      <c r="E20" s="77"/>
      <c r="F20" s="77"/>
      <c r="G20" s="77"/>
      <c r="H20" s="77"/>
      <c r="I20" s="77"/>
      <c r="J20" s="77"/>
      <c r="K20" s="77"/>
      <c r="L20" s="77"/>
      <c r="M20" s="78"/>
      <c r="O20" s="75"/>
      <c r="P20" s="76"/>
      <c r="Q20" s="77"/>
      <c r="R20" s="77"/>
      <c r="S20" s="77"/>
      <c r="T20" s="77"/>
      <c r="U20" s="77"/>
      <c r="V20" s="77"/>
      <c r="W20" s="77"/>
      <c r="X20" s="77"/>
      <c r="Y20" s="80"/>
      <c r="Z20" s="78"/>
    </row>
    <row r="21" spans="2:26" s="69" customFormat="1" ht="14.4" customHeight="1" x14ac:dyDescent="0.6">
      <c r="B21" s="71"/>
      <c r="C21" s="76"/>
      <c r="D21" s="81" t="s">
        <v>96</v>
      </c>
      <c r="E21" s="77"/>
      <c r="F21" s="77"/>
      <c r="G21" s="77"/>
      <c r="H21" s="77"/>
      <c r="I21" s="77"/>
      <c r="J21" s="77"/>
      <c r="K21" s="77"/>
      <c r="L21" s="68" cm="1">
        <f t="array" ref="L21">_xlfn.IFS(L15=0,0,AND(L15&gt;0,L15&lt;10001),'Tall fra kalkyle'!F14,AND(L15&gt;10000,L15&lt;15001),'Tall fra kalkyle'!G14,AND(L15&gt;15000,L15&lt;20001),'Tall fra kalkyle'!H14,L15&gt;20000,'Tall fra kalkyle'!I14)</f>
        <v>5888</v>
      </c>
      <c r="M21" s="78"/>
      <c r="O21" s="75"/>
      <c r="P21" s="76"/>
      <c r="Q21" s="77" t="s">
        <v>97</v>
      </c>
      <c r="R21" s="77"/>
      <c r="S21" s="77"/>
      <c r="T21" s="77"/>
      <c r="U21" s="77"/>
      <c r="V21" s="77"/>
      <c r="W21" s="77"/>
      <c r="X21" s="77"/>
      <c r="Y21" s="68">
        <f>IF(Y11="Diesel",'Bakgrunnsinfo - faktorsett'!E62*1000,IF(Y11="Bensin",'Bakgrunnsinfo - faktorsett'!E63*1000,0))</f>
        <v>2660</v>
      </c>
      <c r="Z21" s="78"/>
    </row>
    <row r="22" spans="2:26" s="69" customFormat="1" ht="14.4" customHeight="1" thickBot="1" x14ac:dyDescent="0.65">
      <c r="B22" s="82"/>
      <c r="C22" s="83"/>
      <c r="D22" s="84"/>
      <c r="E22" s="84"/>
      <c r="F22" s="84"/>
      <c r="G22" s="84"/>
      <c r="H22" s="84"/>
      <c r="I22" s="84"/>
      <c r="J22" s="84"/>
      <c r="K22" s="84"/>
      <c r="L22" s="85"/>
      <c r="M22" s="86"/>
      <c r="O22" s="75"/>
      <c r="P22" s="76"/>
      <c r="Q22" s="77"/>
      <c r="R22" s="77"/>
      <c r="S22" s="77"/>
      <c r="T22" s="77"/>
      <c r="U22" s="77"/>
      <c r="V22" s="77"/>
      <c r="W22" s="77"/>
      <c r="X22" s="77"/>
      <c r="Y22" s="87"/>
      <c r="Z22" s="78"/>
    </row>
    <row r="23" spans="2:26" s="69" customFormat="1" ht="15.9" thickBot="1" x14ac:dyDescent="0.65">
      <c r="B23" s="88"/>
      <c r="L23" s="89"/>
      <c r="O23" s="75"/>
      <c r="P23" s="76"/>
      <c r="Q23" s="77" t="s">
        <v>98</v>
      </c>
      <c r="R23" s="77"/>
      <c r="S23" s="77"/>
      <c r="T23" s="77"/>
      <c r="U23" s="77"/>
      <c r="V23" s="77"/>
      <c r="W23" s="77"/>
      <c r="X23" s="77"/>
      <c r="Y23" s="90" cm="1">
        <f t="array" ref="Y23">IF(Y11="Bensin",_xlfn.IFS(L15=0,0,AND(L15&gt;0,L15&lt;10001),'Tall fra kalkyle'!F8,AND(L15&gt;10000,L15&lt;15001),'Tall fra kalkyle'!G8,AND(L15&gt;15000,L15&lt;20001),'Tall fra kalkyle'!H8,L15&gt;20000,'Tall fra kalkyle'!I8),IF(Y11="Diesel",_xlfn.IFS(L15=0,0,AND(L15&gt;0,L15&lt;10001),'Tall fra kalkyle'!F7,AND(L15&gt;10000,L15&lt;15001),'Tall fra kalkyle'!G7,AND(L15&gt;15000,L15&lt;20001),'Tall fra kalkyle'!H7,L15&gt;20000,'Tall fra kalkyle'!I7),0))</f>
        <v>46802</v>
      </c>
      <c r="Z23" s="78"/>
    </row>
    <row r="24" spans="2:26" s="69" customFormat="1" ht="14.4" customHeight="1" x14ac:dyDescent="0.6">
      <c r="B24" s="71"/>
      <c r="C24" s="72" t="s">
        <v>99</v>
      </c>
      <c r="D24" s="73"/>
      <c r="E24" s="73"/>
      <c r="F24" s="73"/>
      <c r="G24" s="73"/>
      <c r="H24" s="73"/>
      <c r="I24" s="73"/>
      <c r="J24" s="73"/>
      <c r="K24" s="73"/>
      <c r="L24" s="91"/>
      <c r="M24" s="74"/>
      <c r="O24" s="75"/>
      <c r="P24" s="76"/>
      <c r="Q24" s="77"/>
      <c r="R24" s="77"/>
      <c r="S24" s="77"/>
      <c r="T24" s="77"/>
      <c r="U24" s="77"/>
      <c r="V24" s="77"/>
      <c r="W24" s="77"/>
      <c r="X24" s="77"/>
      <c r="Y24" s="80"/>
      <c r="Z24" s="78"/>
    </row>
    <row r="25" spans="2:26" s="69" customFormat="1" ht="14.4" customHeight="1" x14ac:dyDescent="0.6">
      <c r="B25" s="71"/>
      <c r="C25" s="76"/>
      <c r="D25" s="81"/>
      <c r="E25" s="77"/>
      <c r="F25" s="77"/>
      <c r="G25" s="77"/>
      <c r="H25" s="77"/>
      <c r="I25" s="77"/>
      <c r="J25" s="77"/>
      <c r="K25" s="77"/>
      <c r="L25" s="80"/>
      <c r="M25" s="78"/>
      <c r="O25" s="75"/>
      <c r="P25" s="76"/>
      <c r="Q25" s="77" t="s">
        <v>100</v>
      </c>
      <c r="R25" s="77"/>
      <c r="S25" s="77"/>
      <c r="T25" s="77"/>
      <c r="U25" s="77"/>
      <c r="V25" s="77"/>
      <c r="W25" s="77"/>
      <c r="X25" s="77"/>
      <c r="Y25" s="90" cm="1">
        <f t="array" ref="Y25">IF(Y11="Bensin",_xlfn.IFS(L15=0,0,AND(L15&gt;0,L15&lt;10001),'Tall fra kalkyle'!F11,AND(L15&gt;10000,L15&lt;15001),'Tall fra kalkyle'!G11,AND(L15&gt;15000,L15&lt;20001),'Tall fra kalkyle'!H11,L15&gt;20000,'Tall fra kalkyle'!I11),IF(Y11="Diesel",_xlfn.IFS(L15=0,0,AND(L15&gt;0,L15&lt;10001),'Tall fra kalkyle'!F10,AND(L15&gt;10000,L15&lt;15001),'Tall fra kalkyle'!G10,AND(L15&gt;15000,L15&lt;20001),'Tall fra kalkyle'!H10,L15&gt;20000,'Tall fra kalkyle'!I10),0))</f>
        <v>21600</v>
      </c>
      <c r="Z25" s="78"/>
    </row>
    <row r="26" spans="2:26" s="69" customFormat="1" ht="14.4" customHeight="1" x14ac:dyDescent="0.6">
      <c r="B26" s="71"/>
      <c r="C26" s="76"/>
      <c r="D26" s="77" t="s">
        <v>101</v>
      </c>
      <c r="E26" s="77"/>
      <c r="F26" s="77"/>
      <c r="G26" s="77"/>
      <c r="H26" s="77"/>
      <c r="I26" s="77"/>
      <c r="J26" s="77"/>
      <c r="K26" s="77"/>
      <c r="L26" s="51">
        <f>'Bakgrunnsinfo - faktorsett'!E61</f>
        <v>2</v>
      </c>
      <c r="M26" s="78"/>
      <c r="O26" s="75"/>
      <c r="P26" s="76"/>
      <c r="Q26" s="77"/>
      <c r="R26" s="77"/>
      <c r="S26" s="77"/>
      <c r="T26" s="77"/>
      <c r="U26" s="77"/>
      <c r="V26" s="77"/>
      <c r="W26" s="77"/>
      <c r="X26" s="77"/>
      <c r="Y26" s="80"/>
      <c r="Z26" s="78"/>
    </row>
    <row r="27" spans="2:26" s="69" customFormat="1" ht="14.4" customHeight="1" x14ac:dyDescent="0.6">
      <c r="B27" s="71"/>
      <c r="C27" s="76"/>
      <c r="D27" s="77"/>
      <c r="E27" s="77"/>
      <c r="F27" s="77"/>
      <c r="G27" s="77"/>
      <c r="H27" s="77"/>
      <c r="I27" s="77"/>
      <c r="J27" s="77"/>
      <c r="K27" s="77"/>
      <c r="L27" s="80"/>
      <c r="M27" s="78"/>
      <c r="O27" s="75"/>
      <c r="P27" s="76"/>
      <c r="Q27" s="77" t="s">
        <v>102</v>
      </c>
      <c r="R27" s="77"/>
      <c r="S27" s="77"/>
      <c r="T27" s="77"/>
      <c r="U27" s="77"/>
      <c r="V27" s="77"/>
      <c r="W27" s="77"/>
      <c r="X27" s="77"/>
      <c r="Y27" s="90" cm="1">
        <f t="array" ref="Y27">IF(Y11="Bensin",_xlfn.IFS(L15=0,0,AND(L15&gt;0,L15&lt;10001),'Tall fra kalkyle'!F20,AND(L15&gt;10000,L15&lt;15001),'Tall fra kalkyle'!G20,AND(L15&gt;15000,L15&lt;20001),'Tall fra kalkyle'!H20,L15&gt;20000,'Tall fra kalkyle'!I20),IF(Y11="Diesel",_xlfn.IFS(L15=0,0,AND(L15&gt;0,L15&lt;10001),'Tall fra kalkyle'!F19,AND(L15&gt;10000,L15&lt;15001),'Tall fra kalkyle'!G19,AND(L15&gt;15000,L15&lt;20001),'Tall fra kalkyle'!H19,L15&gt;20000,'Tall fra kalkyle'!I19),0))</f>
        <v>8328</v>
      </c>
      <c r="Z27" s="78"/>
    </row>
    <row r="28" spans="2:26" s="69" customFormat="1" ht="14.4" customHeight="1" thickBot="1" x14ac:dyDescent="0.65">
      <c r="B28" s="92"/>
      <c r="C28" s="76"/>
      <c r="D28" s="77" t="s">
        <v>103</v>
      </c>
      <c r="E28" s="77"/>
      <c r="F28" s="77"/>
      <c r="G28" s="77"/>
      <c r="H28" s="77"/>
      <c r="I28" s="77"/>
      <c r="J28" s="77"/>
      <c r="K28" s="77"/>
      <c r="L28" s="50">
        <f>'Bakgrunnsinfo - faktorsett'!E60</f>
        <v>1.4</v>
      </c>
      <c r="M28" s="78"/>
      <c r="O28" s="75"/>
      <c r="P28" s="76"/>
      <c r="Q28" s="77"/>
      <c r="R28" s="77"/>
      <c r="S28" s="77"/>
      <c r="T28" s="77"/>
      <c r="U28" s="77"/>
      <c r="V28" s="77"/>
      <c r="W28" s="77"/>
      <c r="X28" s="77"/>
      <c r="Y28" s="80"/>
      <c r="Z28" s="78"/>
    </row>
    <row r="29" spans="2:26" s="69" customFormat="1" ht="14.4" customHeight="1" thickBot="1" x14ac:dyDescent="0.65">
      <c r="B29" s="92"/>
      <c r="C29" s="76"/>
      <c r="D29" s="77"/>
      <c r="E29" s="77"/>
      <c r="F29" s="77"/>
      <c r="G29" s="77"/>
      <c r="H29" s="77"/>
      <c r="I29" s="77"/>
      <c r="J29" s="77"/>
      <c r="K29" s="77"/>
      <c r="L29" s="93"/>
      <c r="M29" s="78"/>
      <c r="O29" s="75"/>
      <c r="P29" s="76"/>
      <c r="Q29" s="77" t="s">
        <v>104</v>
      </c>
      <c r="R29" s="77"/>
      <c r="S29" s="77"/>
      <c r="T29" s="77"/>
      <c r="U29" s="77"/>
      <c r="V29" s="77"/>
      <c r="W29" s="77"/>
      <c r="X29" s="77"/>
      <c r="Y29" s="90" cm="1">
        <f t="array" ref="Y29">IF(Y11="Bensin",_xlfn.IFS(L15=0,0,AND(L15&gt;0,L15&lt;10001),'Tall fra kalkyle'!F17,AND(L15&gt;10000,L15&lt;15001),'Tall fra kalkyle'!G17,AND(L15&gt;15000,L15&lt;20001),'Tall fra kalkyle'!H17,L15&gt;20000,'Tall fra kalkyle'!I17),IF(Y11="Diesel",_xlfn.IFS(L15=0,0,AND(L15&gt;0,L15&lt;10001),'Tall fra kalkyle'!F16,AND(L15&gt;10000,L15&lt;15001),'Tall fra kalkyle'!G16,AND(L15&gt;15000,L15&lt;20001),'Tall fra kalkyle'!H16,L15&gt;20000,'Tall fra kalkyle'!I16),0))</f>
        <v>4039</v>
      </c>
      <c r="Z29" s="78"/>
    </row>
    <row r="30" spans="2:26" s="69" customFormat="1" ht="14.4" customHeight="1" thickBot="1" x14ac:dyDescent="0.65">
      <c r="B30" s="75"/>
      <c r="C30" s="76"/>
      <c r="D30" s="77" t="s">
        <v>105</v>
      </c>
      <c r="E30" s="77"/>
      <c r="F30" s="77"/>
      <c r="G30" s="77"/>
      <c r="H30" s="77"/>
      <c r="I30" s="77"/>
      <c r="J30" s="77"/>
      <c r="K30" s="77"/>
      <c r="L30" s="68">
        <f>Y17*50%</f>
        <v>1500</v>
      </c>
      <c r="M30" s="78"/>
      <c r="O30" s="94"/>
      <c r="P30" s="83"/>
      <c r="Q30" s="84"/>
      <c r="R30" s="84"/>
      <c r="S30" s="84"/>
      <c r="T30" s="84"/>
      <c r="U30" s="84"/>
      <c r="V30" s="84"/>
      <c r="W30" s="84"/>
      <c r="X30" s="84"/>
      <c r="Y30" s="84"/>
      <c r="Z30" s="86"/>
    </row>
    <row r="31" spans="2:26" s="69" customFormat="1" ht="14.4" customHeight="1" thickBot="1" x14ac:dyDescent="0.65">
      <c r="B31" s="75"/>
      <c r="C31" s="76"/>
      <c r="D31" s="77"/>
      <c r="E31" s="77"/>
      <c r="F31" s="77"/>
      <c r="G31" s="77"/>
      <c r="H31" s="77"/>
      <c r="I31" s="77"/>
      <c r="J31" s="77"/>
      <c r="K31" s="77"/>
      <c r="L31" s="80"/>
      <c r="M31" s="78"/>
      <c r="O31" s="88"/>
    </row>
    <row r="32" spans="2:26" s="69" customFormat="1" ht="14.4" customHeight="1" x14ac:dyDescent="0.6">
      <c r="B32" s="75"/>
      <c r="C32" s="76"/>
      <c r="D32" s="77" t="s">
        <v>106</v>
      </c>
      <c r="E32" s="77"/>
      <c r="F32" s="77"/>
      <c r="G32" s="77"/>
      <c r="H32" s="77"/>
      <c r="I32" s="77"/>
      <c r="J32" s="77"/>
      <c r="K32" s="77"/>
      <c r="L32" s="95">
        <f>Y19*70%</f>
        <v>7000</v>
      </c>
      <c r="M32" s="78"/>
      <c r="O32" s="71"/>
      <c r="P32" s="96"/>
      <c r="Q32" s="97"/>
      <c r="R32" s="97"/>
      <c r="S32" s="97"/>
      <c r="T32" s="97"/>
      <c r="U32" s="97"/>
      <c r="V32" s="97"/>
      <c r="W32" s="97"/>
      <c r="X32" s="97"/>
      <c r="Y32" s="97"/>
      <c r="Z32" s="98"/>
    </row>
    <row r="33" spans="2:26" s="69" customFormat="1" ht="14.4" customHeight="1" x14ac:dyDescent="0.6">
      <c r="B33" s="75"/>
      <c r="C33" s="76"/>
      <c r="D33" s="77"/>
      <c r="E33" s="77"/>
      <c r="F33" s="77"/>
      <c r="G33" s="77"/>
      <c r="H33" s="77"/>
      <c r="I33" s="77"/>
      <c r="J33" s="77"/>
      <c r="K33" s="77"/>
      <c r="L33" s="80"/>
      <c r="M33" s="78"/>
      <c r="O33" s="71"/>
      <c r="P33" s="99"/>
      <c r="Q33" s="100"/>
      <c r="R33" s="100"/>
      <c r="S33" s="100"/>
      <c r="T33" s="100"/>
      <c r="U33" s="100"/>
      <c r="V33" s="100"/>
      <c r="W33" s="100"/>
      <c r="X33" s="100"/>
      <c r="Y33" s="100"/>
      <c r="Z33" s="101"/>
    </row>
    <row r="34" spans="2:26" s="69" customFormat="1" ht="14.4" customHeight="1" x14ac:dyDescent="0.6">
      <c r="B34" s="75"/>
      <c r="C34" s="76"/>
      <c r="D34" s="77" t="s">
        <v>98</v>
      </c>
      <c r="E34" s="77"/>
      <c r="F34" s="77"/>
      <c r="G34" s="77"/>
      <c r="H34" s="77"/>
      <c r="I34" s="77"/>
      <c r="J34" s="77"/>
      <c r="K34" s="77"/>
      <c r="L34" s="90" cm="1">
        <f t="array" ref="L34">_xlfn.IFS(L15=0,0,AND(L15&gt;0,L15&lt;10001),'Tall fra kalkyle'!F6,AND(L15&gt;10000,L15&lt;15001),'Tall fra kalkyle'!G6,AND(L15&gt;15000,L15&lt;20001),'Tall fra kalkyle'!H6,L15&gt;20000,'Tall fra kalkyle'!I6)</f>
        <v>44883</v>
      </c>
      <c r="M34" s="78"/>
      <c r="O34" s="71"/>
      <c r="P34" s="99"/>
      <c r="Q34" s="100"/>
      <c r="R34" s="100"/>
      <c r="S34" s="100"/>
      <c r="T34" s="100"/>
      <c r="U34" s="100"/>
      <c r="V34" s="100"/>
      <c r="W34" s="100"/>
      <c r="X34" s="100"/>
      <c r="Y34" s="100"/>
      <c r="Z34" s="101"/>
    </row>
    <row r="35" spans="2:26" s="69" customFormat="1" ht="14.4" customHeight="1" x14ac:dyDescent="0.6">
      <c r="B35" s="75"/>
      <c r="C35" s="76"/>
      <c r="D35" s="77"/>
      <c r="E35" s="77"/>
      <c r="F35" s="77"/>
      <c r="G35" s="77"/>
      <c r="H35" s="77"/>
      <c r="I35" s="77"/>
      <c r="J35" s="77"/>
      <c r="K35" s="77"/>
      <c r="L35" s="80"/>
      <c r="M35" s="78"/>
      <c r="O35" s="71"/>
      <c r="P35" s="99"/>
      <c r="Q35" s="100"/>
      <c r="R35" s="100"/>
      <c r="S35" s="100"/>
      <c r="T35" s="100"/>
      <c r="U35" s="100"/>
      <c r="V35" s="100"/>
      <c r="W35" s="100"/>
      <c r="X35" s="100"/>
      <c r="Y35" s="100"/>
      <c r="Z35" s="101"/>
    </row>
    <row r="36" spans="2:26" s="69" customFormat="1" ht="14.4" customHeight="1" x14ac:dyDescent="0.6">
      <c r="B36" s="75"/>
      <c r="C36" s="76"/>
      <c r="D36" s="77" t="s">
        <v>100</v>
      </c>
      <c r="E36" s="77"/>
      <c r="F36" s="77"/>
      <c r="G36" s="77"/>
      <c r="H36" s="77"/>
      <c r="I36" s="77"/>
      <c r="J36" s="77"/>
      <c r="K36" s="77"/>
      <c r="L36" s="90" cm="1">
        <f t="array" ref="L36">_xlfn.IFS(L15=0,0,AND(L15&gt;0,L15&lt;10001),'Tall fra kalkyle'!F9,AND(L15&gt;10000,L15&lt;15001),'Tall fra kalkyle'!G9,AND(L15&gt;15000,L15&lt;20001),'Tall fra kalkyle'!H9,L15&gt;20000,'Tall fra kalkyle'!I9)</f>
        <v>22140</v>
      </c>
      <c r="M36" s="78"/>
      <c r="O36" s="71"/>
      <c r="P36" s="99"/>
      <c r="Q36" s="100"/>
      <c r="R36" s="100"/>
      <c r="S36" s="100"/>
      <c r="T36" s="100"/>
      <c r="U36" s="100"/>
      <c r="V36" s="100"/>
      <c r="W36" s="100"/>
      <c r="X36" s="100"/>
      <c r="Y36" s="102"/>
      <c r="Z36" s="101"/>
    </row>
    <row r="37" spans="2:26" s="69" customFormat="1" ht="14.4" customHeight="1" x14ac:dyDescent="0.6">
      <c r="B37" s="75"/>
      <c r="C37" s="76"/>
      <c r="D37" s="77"/>
      <c r="E37" s="77"/>
      <c r="F37" s="77"/>
      <c r="G37" s="77"/>
      <c r="H37" s="77"/>
      <c r="I37" s="77"/>
      <c r="J37" s="77"/>
      <c r="K37" s="77"/>
      <c r="L37" s="80"/>
      <c r="M37" s="78"/>
      <c r="O37" s="71"/>
      <c r="P37" s="99"/>
      <c r="Q37" s="100"/>
      <c r="R37" s="100"/>
      <c r="S37" s="100"/>
      <c r="T37" s="100"/>
      <c r="U37" s="100"/>
      <c r="V37" s="100"/>
      <c r="W37" s="100"/>
      <c r="X37" s="100"/>
      <c r="Y37" s="100"/>
      <c r="Z37" s="101"/>
    </row>
    <row r="38" spans="2:26" s="69" customFormat="1" ht="14.4" customHeight="1" x14ac:dyDescent="0.6">
      <c r="B38" s="75"/>
      <c r="C38" s="76"/>
      <c r="D38" s="77" t="s">
        <v>102</v>
      </c>
      <c r="E38" s="77"/>
      <c r="F38" s="77"/>
      <c r="G38" s="77"/>
      <c r="H38" s="77"/>
      <c r="I38" s="77"/>
      <c r="J38" s="77"/>
      <c r="K38" s="77"/>
      <c r="L38" s="95" cm="1">
        <f t="array" ref="L38">_xlfn.IFS(L15=0,0,AND(L15&gt;0,L15&lt;10001),'Tall fra kalkyle'!F18,AND(L15&gt;10000,L15&lt;15001),'Tall fra kalkyle'!G18,AND(L15&gt;15000,L15&lt;20001),'Tall fra kalkyle'!H18,L15&gt;20000,'Tall fra kalkyle'!I18)</f>
        <v>5205</v>
      </c>
      <c r="M38" s="78"/>
      <c r="O38" s="71"/>
      <c r="P38" s="99"/>
      <c r="Q38" s="100"/>
      <c r="R38" s="100"/>
      <c r="S38" s="100"/>
      <c r="T38" s="100"/>
      <c r="U38" s="100"/>
      <c r="V38" s="100"/>
      <c r="W38" s="100"/>
      <c r="X38" s="100"/>
      <c r="Y38" s="100"/>
      <c r="Z38" s="101"/>
    </row>
    <row r="39" spans="2:26" s="69" customFormat="1" ht="14.4" customHeight="1" x14ac:dyDescent="0.6">
      <c r="B39" s="75"/>
      <c r="C39" s="76"/>
      <c r="D39" s="77"/>
      <c r="E39" s="77"/>
      <c r="F39" s="77"/>
      <c r="G39" s="77"/>
      <c r="H39" s="77"/>
      <c r="I39" s="77"/>
      <c r="J39" s="77"/>
      <c r="K39" s="77"/>
      <c r="L39" s="80"/>
      <c r="M39" s="78"/>
      <c r="O39" s="71"/>
      <c r="P39" s="99"/>
      <c r="Q39" s="100"/>
      <c r="R39" s="100"/>
      <c r="S39" s="100"/>
      <c r="T39" s="100"/>
      <c r="U39" s="100"/>
      <c r="V39" s="100"/>
      <c r="W39" s="100"/>
      <c r="X39" s="100"/>
      <c r="Y39" s="100"/>
      <c r="Z39" s="101"/>
    </row>
    <row r="40" spans="2:26" s="69" customFormat="1" ht="15.9" thickBot="1" x14ac:dyDescent="0.65">
      <c r="B40" s="103"/>
      <c r="C40" s="76"/>
      <c r="D40" s="77" t="s">
        <v>104</v>
      </c>
      <c r="E40" s="77"/>
      <c r="F40" s="77"/>
      <c r="G40" s="77"/>
      <c r="H40" s="77"/>
      <c r="I40" s="77"/>
      <c r="J40" s="77"/>
      <c r="K40" s="77"/>
      <c r="L40" s="95" cm="1">
        <f t="array" ref="L40">_xlfn.IFS(L15=0,0,AND(L15&gt;0,L15&lt;10001),'Tall fra kalkyle'!F15,AND(L15&gt;10000,L15&lt;15001),'Tall fra kalkyle'!G15,AND(L15&gt;15000,L15&lt;20001),'Tall fra kalkyle'!H15,L15&gt;20000,'Tall fra kalkyle'!I15)</f>
        <v>4442</v>
      </c>
      <c r="M40" s="78"/>
      <c r="O40" s="71"/>
      <c r="P40" s="99"/>
      <c r="Q40" s="100"/>
      <c r="R40" s="100"/>
      <c r="S40" s="100"/>
      <c r="T40" s="100"/>
      <c r="U40" s="100"/>
      <c r="V40" s="100"/>
      <c r="W40" s="100"/>
      <c r="X40" s="100"/>
      <c r="Y40" s="104"/>
      <c r="Z40" s="101"/>
    </row>
    <row r="41" spans="2:26" s="69" customFormat="1" ht="14.4" customHeight="1" thickBot="1" x14ac:dyDescent="0.65">
      <c r="B41" s="103"/>
      <c r="C41" s="83"/>
      <c r="D41" s="84"/>
      <c r="E41" s="84"/>
      <c r="F41" s="84"/>
      <c r="G41" s="84"/>
      <c r="H41" s="84"/>
      <c r="I41" s="84"/>
      <c r="J41" s="84"/>
      <c r="K41" s="84"/>
      <c r="L41" s="105"/>
      <c r="M41" s="86"/>
      <c r="O41" s="82"/>
      <c r="P41" s="106"/>
      <c r="Q41" s="107"/>
      <c r="R41" s="107"/>
      <c r="S41" s="107"/>
      <c r="T41" s="107"/>
      <c r="U41" s="107"/>
      <c r="V41" s="107"/>
      <c r="W41" s="107"/>
      <c r="X41" s="107"/>
      <c r="Y41" s="107"/>
      <c r="Z41" s="108"/>
    </row>
    <row r="42" spans="2:26" s="69" customFormat="1" ht="14.4" customHeight="1" thickBot="1" x14ac:dyDescent="0.65">
      <c r="B42" s="88"/>
    </row>
    <row r="43" spans="2:26" s="69" customFormat="1" ht="14.4" customHeight="1" x14ac:dyDescent="0.6">
      <c r="B43" s="71"/>
      <c r="C43" s="72" t="s">
        <v>107</v>
      </c>
      <c r="D43" s="73"/>
      <c r="E43" s="73"/>
      <c r="F43" s="73"/>
      <c r="G43" s="73"/>
      <c r="H43" s="73"/>
      <c r="I43" s="73"/>
      <c r="J43" s="73"/>
      <c r="K43" s="73"/>
      <c r="L43" s="73"/>
      <c r="M43" s="73"/>
      <c r="N43" s="73"/>
      <c r="O43" s="73"/>
      <c r="P43" s="73"/>
      <c r="Q43" s="73"/>
      <c r="R43" s="73"/>
      <c r="S43" s="73"/>
      <c r="T43" s="73"/>
      <c r="U43" s="73"/>
      <c r="V43" s="73"/>
      <c r="W43" s="73"/>
      <c r="X43" s="73"/>
      <c r="Y43" s="73"/>
      <c r="Z43" s="74"/>
    </row>
    <row r="44" spans="2:26" s="69" customFormat="1" ht="14.4" customHeight="1" x14ac:dyDescent="0.6">
      <c r="B44" s="71"/>
      <c r="C44" s="109"/>
      <c r="D44" s="77"/>
      <c r="E44" s="77"/>
      <c r="F44" s="77"/>
      <c r="G44" s="77"/>
      <c r="H44" s="77"/>
      <c r="I44" s="77"/>
      <c r="J44" s="110"/>
      <c r="K44" s="111"/>
      <c r="L44" s="77"/>
      <c r="M44" s="77"/>
      <c r="N44" s="77"/>
      <c r="O44" s="77"/>
      <c r="P44" s="77"/>
      <c r="Q44" s="77"/>
      <c r="R44" s="77"/>
      <c r="S44" s="77"/>
      <c r="T44" s="77"/>
      <c r="U44" s="77"/>
      <c r="V44" s="77"/>
      <c r="W44" s="77"/>
      <c r="X44" s="77"/>
      <c r="Y44" s="77"/>
      <c r="Z44" s="78"/>
    </row>
    <row r="45" spans="2:26" s="69" customFormat="1" ht="14.4" customHeight="1" x14ac:dyDescent="0.6">
      <c r="B45" s="71"/>
      <c r="C45" s="76"/>
      <c r="D45" s="187" t="s">
        <v>108</v>
      </c>
      <c r="E45" s="187"/>
      <c r="F45" s="187"/>
      <c r="G45" s="187"/>
      <c r="H45" s="112">
        <f>IF(L11&gt;0,L11,0)</f>
        <v>3</v>
      </c>
      <c r="I45" s="188" t="s">
        <v>109</v>
      </c>
      <c r="J45" s="188"/>
      <c r="K45" s="112">
        <f>IF(L13&gt;0,L13,0)</f>
        <v>3</v>
      </c>
      <c r="L45" s="113" t="s">
        <v>110</v>
      </c>
      <c r="M45" s="77"/>
      <c r="N45" s="77"/>
      <c r="O45" s="77"/>
      <c r="P45" s="77"/>
      <c r="Q45" s="77"/>
      <c r="R45" s="77"/>
      <c r="S45" s="77"/>
      <c r="T45" s="77"/>
      <c r="U45" s="77"/>
      <c r="V45" s="77"/>
      <c r="W45" s="77"/>
      <c r="X45" s="77"/>
      <c r="Y45" s="77"/>
      <c r="Z45" s="78"/>
    </row>
    <row r="46" spans="2:26" s="69" customFormat="1" ht="14.4" customHeight="1" x14ac:dyDescent="0.6">
      <c r="B46" s="71"/>
      <c r="C46" s="76"/>
      <c r="D46" s="77"/>
      <c r="E46" s="77"/>
      <c r="F46" s="77"/>
      <c r="G46" s="77"/>
      <c r="H46" s="77"/>
      <c r="I46" s="77"/>
      <c r="J46" s="77"/>
      <c r="K46" s="77"/>
      <c r="L46" s="77"/>
      <c r="M46" s="77"/>
      <c r="N46" s="77"/>
      <c r="O46" s="77"/>
      <c r="P46" s="77"/>
      <c r="Q46" s="77"/>
      <c r="R46" s="77"/>
      <c r="S46" s="77"/>
      <c r="T46" s="77"/>
      <c r="U46" s="77"/>
      <c r="V46" s="77"/>
      <c r="W46" s="77"/>
      <c r="X46" s="77"/>
      <c r="Y46" s="77"/>
      <c r="Z46" s="78"/>
    </row>
    <row r="47" spans="2:26" s="69" customFormat="1" ht="14.4" customHeight="1" x14ac:dyDescent="0.6">
      <c r="B47" s="71"/>
      <c r="C47" s="114"/>
      <c r="D47" s="77"/>
      <c r="E47" s="77"/>
      <c r="F47" s="77"/>
      <c r="G47" s="77"/>
      <c r="H47" s="77"/>
      <c r="I47" s="77"/>
      <c r="J47" s="77"/>
      <c r="K47" s="77"/>
      <c r="L47" s="77"/>
      <c r="M47" s="77"/>
      <c r="N47" s="77"/>
      <c r="O47" s="77"/>
      <c r="P47" s="77"/>
      <c r="Q47" s="77"/>
      <c r="R47" s="77"/>
      <c r="S47" s="77"/>
      <c r="T47" s="77"/>
      <c r="U47" s="77"/>
      <c r="V47" s="77"/>
      <c r="W47" s="77"/>
      <c r="X47" s="77"/>
      <c r="Y47" s="77"/>
      <c r="Z47" s="78"/>
    </row>
    <row r="48" spans="2:26" s="69" customFormat="1" ht="14.4" customHeight="1" x14ac:dyDescent="0.6">
      <c r="B48" s="71"/>
      <c r="C48" s="76"/>
      <c r="D48" s="77"/>
      <c r="E48" s="77"/>
      <c r="F48" s="77"/>
      <c r="G48" s="77"/>
      <c r="H48" s="77"/>
      <c r="I48" s="77"/>
      <c r="J48" s="77"/>
      <c r="K48" s="77"/>
      <c r="L48" s="77"/>
      <c r="M48" s="77"/>
      <c r="N48" s="77"/>
      <c r="O48" s="77"/>
      <c r="P48" s="77"/>
      <c r="Q48" s="77"/>
      <c r="R48" s="77"/>
      <c r="S48" s="77"/>
      <c r="T48" s="77"/>
      <c r="U48" s="77"/>
      <c r="V48" s="77"/>
      <c r="W48" s="77"/>
      <c r="X48" s="77"/>
      <c r="Y48" s="77"/>
      <c r="Z48" s="78"/>
    </row>
    <row r="49" spans="2:26" s="69" customFormat="1" ht="14.4" customHeight="1" x14ac:dyDescent="0.6">
      <c r="B49" s="71"/>
      <c r="C49" s="76"/>
      <c r="D49" s="77"/>
      <c r="E49" s="77"/>
      <c r="F49" s="77"/>
      <c r="G49" s="77"/>
      <c r="H49" s="77"/>
      <c r="I49" s="77"/>
      <c r="J49" s="77"/>
      <c r="K49" s="77"/>
      <c r="L49" s="77"/>
      <c r="M49" s="77"/>
      <c r="N49" s="77"/>
      <c r="O49" s="77"/>
      <c r="P49" s="77"/>
      <c r="Q49" s="77"/>
      <c r="R49" s="77"/>
      <c r="S49" s="77"/>
      <c r="T49" s="77"/>
      <c r="U49" s="77"/>
      <c r="V49" s="77"/>
      <c r="W49" s="77"/>
      <c r="X49" s="77"/>
      <c r="Y49" s="77"/>
      <c r="Z49" s="78"/>
    </row>
    <row r="50" spans="2:26" s="69" customFormat="1" ht="14.4" customHeight="1" x14ac:dyDescent="0.6">
      <c r="B50" s="71"/>
      <c r="C50" s="76"/>
      <c r="D50" s="77"/>
      <c r="E50" s="77"/>
      <c r="F50" s="77"/>
      <c r="G50" s="77"/>
      <c r="H50" s="77"/>
      <c r="I50" s="77"/>
      <c r="J50" s="77"/>
      <c r="K50" s="77"/>
      <c r="L50" s="77"/>
      <c r="M50" s="77"/>
      <c r="N50" s="77"/>
      <c r="O50" s="77"/>
      <c r="P50" s="77"/>
      <c r="Q50" s="77"/>
      <c r="R50" s="77"/>
      <c r="S50" s="77"/>
      <c r="T50" s="77"/>
      <c r="U50" s="77"/>
      <c r="V50" s="77"/>
      <c r="W50" s="77"/>
      <c r="X50" s="77"/>
      <c r="Y50" s="77"/>
      <c r="Z50" s="78"/>
    </row>
    <row r="51" spans="2:26" s="69" customFormat="1" ht="14.4" customHeight="1" x14ac:dyDescent="0.6">
      <c r="B51" s="71"/>
      <c r="C51" s="76"/>
      <c r="D51" s="77"/>
      <c r="E51" s="77"/>
      <c r="F51" s="77"/>
      <c r="G51" s="77"/>
      <c r="H51" s="77"/>
      <c r="I51" s="77"/>
      <c r="J51" s="77"/>
      <c r="K51" s="77"/>
      <c r="L51" s="77"/>
      <c r="M51" s="77"/>
      <c r="N51" s="77"/>
      <c r="O51" s="77"/>
      <c r="P51" s="77"/>
      <c r="Q51" s="77"/>
      <c r="R51" s="77"/>
      <c r="S51" s="77"/>
      <c r="T51" s="77"/>
      <c r="U51" s="77"/>
      <c r="V51" s="77"/>
      <c r="W51" s="77"/>
      <c r="X51" s="77"/>
      <c r="Y51" s="77"/>
      <c r="Z51" s="78"/>
    </row>
    <row r="52" spans="2:26" s="69" customFormat="1" ht="14.4" customHeight="1" x14ac:dyDescent="0.6">
      <c r="B52" s="71"/>
      <c r="C52" s="76"/>
      <c r="D52" s="77"/>
      <c r="E52" s="77"/>
      <c r="F52" s="77"/>
      <c r="G52" s="77"/>
      <c r="H52" s="77"/>
      <c r="I52" s="77"/>
      <c r="J52" s="77"/>
      <c r="K52" s="77"/>
      <c r="L52" s="77"/>
      <c r="M52" s="77"/>
      <c r="N52" s="77"/>
      <c r="O52" s="77"/>
      <c r="P52" s="77"/>
      <c r="Q52" s="77"/>
      <c r="R52" s="77"/>
      <c r="S52" s="77"/>
      <c r="T52" s="77"/>
      <c r="U52" s="77"/>
      <c r="V52" s="77"/>
      <c r="W52" s="77"/>
      <c r="X52" s="77"/>
      <c r="Y52" s="77"/>
      <c r="Z52" s="78"/>
    </row>
    <row r="53" spans="2:26" s="69" customFormat="1" ht="14.4" customHeight="1" x14ac:dyDescent="0.6">
      <c r="B53" s="71"/>
      <c r="C53" s="76"/>
      <c r="D53" s="77"/>
      <c r="E53" s="77"/>
      <c r="F53" s="77"/>
      <c r="G53" s="77"/>
      <c r="H53" s="77"/>
      <c r="I53" s="77"/>
      <c r="J53" s="77"/>
      <c r="K53" s="77"/>
      <c r="L53" s="77"/>
      <c r="M53" s="77"/>
      <c r="N53" s="77"/>
      <c r="O53" s="77"/>
      <c r="P53" s="77"/>
      <c r="Q53" s="77"/>
      <c r="R53" s="77"/>
      <c r="S53" s="77"/>
      <c r="T53" s="77"/>
      <c r="U53" s="77"/>
      <c r="V53" s="77"/>
      <c r="W53" s="77"/>
      <c r="X53" s="77"/>
      <c r="Y53" s="77"/>
      <c r="Z53" s="78"/>
    </row>
    <row r="54" spans="2:26" s="69" customFormat="1" ht="14.4" customHeight="1" x14ac:dyDescent="0.6">
      <c r="B54" s="71"/>
      <c r="C54" s="76"/>
      <c r="D54" s="77"/>
      <c r="E54" s="77"/>
      <c r="F54" s="77"/>
      <c r="G54" s="77"/>
      <c r="H54" s="77"/>
      <c r="I54" s="77"/>
      <c r="J54" s="77"/>
      <c r="K54" s="77"/>
      <c r="L54" s="77"/>
      <c r="M54" s="77"/>
      <c r="N54" s="77"/>
      <c r="O54" s="77"/>
      <c r="P54" s="77"/>
      <c r="Q54" s="77"/>
      <c r="R54" s="77"/>
      <c r="S54" s="77"/>
      <c r="T54" s="77"/>
      <c r="U54" s="77"/>
      <c r="V54" s="77"/>
      <c r="W54" s="77"/>
      <c r="X54" s="77"/>
      <c r="Y54" s="77"/>
      <c r="Z54" s="78"/>
    </row>
    <row r="55" spans="2:26" s="69" customFormat="1" ht="14.4" customHeight="1" x14ac:dyDescent="0.6">
      <c r="B55" s="71"/>
      <c r="C55" s="76"/>
      <c r="D55" s="77"/>
      <c r="E55" s="77"/>
      <c r="F55" s="77"/>
      <c r="G55" s="77"/>
      <c r="H55" s="77"/>
      <c r="I55" s="77"/>
      <c r="J55" s="77"/>
      <c r="K55" s="77"/>
      <c r="L55" s="77"/>
      <c r="M55" s="77"/>
      <c r="N55" s="77"/>
      <c r="O55" s="77"/>
      <c r="P55" s="77"/>
      <c r="Q55" s="77"/>
      <c r="R55" s="77"/>
      <c r="S55" s="77"/>
      <c r="T55" s="77"/>
      <c r="U55" s="77"/>
      <c r="V55" s="77"/>
      <c r="W55" s="77"/>
      <c r="X55" s="77"/>
      <c r="Y55" s="77"/>
      <c r="Z55" s="78"/>
    </row>
    <row r="56" spans="2:26" s="69" customFormat="1" ht="14.4" customHeight="1" x14ac:dyDescent="0.6">
      <c r="B56" s="71"/>
      <c r="C56" s="76"/>
      <c r="D56" s="77"/>
      <c r="E56" s="77"/>
      <c r="F56" s="77"/>
      <c r="G56" s="77"/>
      <c r="H56" s="77"/>
      <c r="I56" s="77"/>
      <c r="J56" s="77"/>
      <c r="K56" s="77"/>
      <c r="L56" s="77"/>
      <c r="M56" s="77"/>
      <c r="N56" s="77"/>
      <c r="O56" s="77"/>
      <c r="P56" s="77"/>
      <c r="Q56" s="77"/>
      <c r="R56" s="77"/>
      <c r="S56" s="77"/>
      <c r="T56" s="77"/>
      <c r="U56" s="77"/>
      <c r="V56" s="77"/>
      <c r="W56" s="77"/>
      <c r="X56" s="77"/>
      <c r="Y56" s="77"/>
      <c r="Z56" s="78"/>
    </row>
    <row r="57" spans="2:26" s="69" customFormat="1" ht="14.4" customHeight="1" x14ac:dyDescent="0.6">
      <c r="B57" s="71"/>
      <c r="C57" s="76"/>
      <c r="D57" s="77"/>
      <c r="E57" s="77"/>
      <c r="F57" s="77"/>
      <c r="G57" s="77"/>
      <c r="H57" s="77"/>
      <c r="I57" s="77"/>
      <c r="J57" s="77"/>
      <c r="K57" s="77"/>
      <c r="L57" s="77"/>
      <c r="M57" s="77"/>
      <c r="N57" s="77"/>
      <c r="O57" s="77"/>
      <c r="P57" s="77"/>
      <c r="Q57" s="77"/>
      <c r="R57" s="77"/>
      <c r="S57" s="77"/>
      <c r="T57" s="77"/>
      <c r="U57" s="77"/>
      <c r="V57" s="77"/>
      <c r="W57" s="77"/>
      <c r="X57" s="77"/>
      <c r="Y57" s="77"/>
      <c r="Z57" s="78"/>
    </row>
    <row r="58" spans="2:26" s="69" customFormat="1" ht="14.4" customHeight="1" x14ac:dyDescent="0.6">
      <c r="B58" s="71"/>
      <c r="C58" s="76"/>
      <c r="D58" s="77"/>
      <c r="E58" s="77"/>
      <c r="F58" s="77"/>
      <c r="G58" s="77"/>
      <c r="H58" s="77"/>
      <c r="I58" s="77"/>
      <c r="J58" s="77"/>
      <c r="K58" s="77"/>
      <c r="L58" s="77"/>
      <c r="M58" s="77"/>
      <c r="N58" s="77"/>
      <c r="O58" s="77"/>
      <c r="P58" s="77"/>
      <c r="Q58" s="77"/>
      <c r="R58" s="77"/>
      <c r="S58" s="77"/>
      <c r="T58" s="77"/>
      <c r="U58" s="77"/>
      <c r="V58" s="77"/>
      <c r="W58" s="77"/>
      <c r="X58" s="77"/>
      <c r="Y58" s="77"/>
      <c r="Z58" s="78"/>
    </row>
    <row r="59" spans="2:26" s="69" customFormat="1" ht="14.4" customHeight="1" x14ac:dyDescent="0.6">
      <c r="B59" s="71"/>
      <c r="C59" s="76"/>
      <c r="D59" s="77"/>
      <c r="E59" s="77"/>
      <c r="F59" s="77"/>
      <c r="G59" s="77"/>
      <c r="H59" s="77"/>
      <c r="I59" s="77"/>
      <c r="J59" s="77"/>
      <c r="K59" s="77"/>
      <c r="L59" s="77"/>
      <c r="M59" s="77"/>
      <c r="N59" s="77"/>
      <c r="O59" s="77"/>
      <c r="P59" s="77"/>
      <c r="Q59" s="77"/>
      <c r="R59" s="77"/>
      <c r="S59" s="77"/>
      <c r="T59" s="77"/>
      <c r="U59" s="77"/>
      <c r="V59" s="77"/>
      <c r="W59" s="77"/>
      <c r="X59" s="77"/>
      <c r="Y59" s="77"/>
      <c r="Z59" s="78"/>
    </row>
    <row r="60" spans="2:26" s="118" customFormat="1" ht="14.4" customHeight="1" x14ac:dyDescent="0.6">
      <c r="B60" s="115"/>
      <c r="C60" s="76"/>
      <c r="D60" s="77"/>
      <c r="E60" s="77"/>
      <c r="F60" s="77"/>
      <c r="G60" s="77"/>
      <c r="H60" s="77"/>
      <c r="I60" s="77"/>
      <c r="J60" s="77"/>
      <c r="K60" s="77"/>
      <c r="L60" s="77"/>
      <c r="M60" s="77"/>
      <c r="N60" s="77"/>
      <c r="O60" s="116"/>
      <c r="P60" s="77"/>
      <c r="Q60" s="116"/>
      <c r="R60" s="116"/>
      <c r="S60" s="116"/>
      <c r="T60" s="116"/>
      <c r="U60" s="116"/>
      <c r="V60" s="116"/>
      <c r="W60" s="116"/>
      <c r="X60" s="116"/>
      <c r="Y60" s="116"/>
      <c r="Z60" s="117"/>
    </row>
    <row r="61" spans="2:26" s="118" customFormat="1" ht="14.4" customHeight="1" x14ac:dyDescent="0.6">
      <c r="B61" s="115"/>
      <c r="C61" s="76"/>
      <c r="D61" s="77"/>
      <c r="E61" s="77"/>
      <c r="F61" s="77"/>
      <c r="G61" s="77"/>
      <c r="H61" s="77"/>
      <c r="I61" s="77"/>
      <c r="J61" s="77"/>
      <c r="K61" s="77"/>
      <c r="L61" s="77"/>
      <c r="M61" s="77"/>
      <c r="N61" s="77"/>
      <c r="O61" s="116"/>
      <c r="P61" s="77"/>
      <c r="Q61" s="116"/>
      <c r="R61" s="116"/>
      <c r="S61" s="116"/>
      <c r="T61" s="116"/>
      <c r="U61" s="116"/>
      <c r="V61" s="116"/>
      <c r="W61" s="116"/>
      <c r="X61" s="116"/>
      <c r="Y61" s="116"/>
      <c r="Z61" s="117"/>
    </row>
    <row r="62" spans="2:26" s="69" customFormat="1" ht="14.4" customHeight="1" x14ac:dyDescent="0.6">
      <c r="B62" s="71"/>
      <c r="C62" s="76"/>
      <c r="D62" s="77"/>
      <c r="E62" s="77"/>
      <c r="F62" s="77"/>
      <c r="G62" s="77"/>
      <c r="H62" s="77"/>
      <c r="I62" s="77"/>
      <c r="J62" s="77"/>
      <c r="K62" s="77"/>
      <c r="L62" s="77"/>
      <c r="M62" s="77"/>
      <c r="N62" s="77"/>
      <c r="O62" s="77"/>
      <c r="P62" s="77"/>
      <c r="Q62" s="77"/>
      <c r="R62" s="77"/>
      <c r="S62" s="77"/>
      <c r="T62" s="77"/>
      <c r="U62" s="77"/>
      <c r="V62" s="77"/>
      <c r="W62" s="77"/>
      <c r="X62" s="77"/>
      <c r="Y62" s="77"/>
      <c r="Z62" s="78"/>
    </row>
    <row r="63" spans="2:26" s="69" customFormat="1" ht="14.4" customHeight="1" x14ac:dyDescent="0.6">
      <c r="B63" s="71"/>
      <c r="C63" s="76"/>
      <c r="D63" s="20" t="s">
        <v>111</v>
      </c>
      <c r="E63" s="77"/>
      <c r="F63" s="77"/>
      <c r="G63" s="77"/>
      <c r="H63" s="77"/>
      <c r="I63" s="77"/>
      <c r="J63" s="77"/>
      <c r="K63" s="77"/>
      <c r="L63" s="77"/>
      <c r="M63" s="77"/>
      <c r="N63" s="77"/>
      <c r="O63" s="77"/>
      <c r="P63" s="77"/>
      <c r="Q63" s="77"/>
      <c r="R63" s="77"/>
      <c r="S63" s="77"/>
      <c r="T63" s="77"/>
      <c r="U63" s="77"/>
      <c r="V63" s="77"/>
      <c r="W63" s="77"/>
      <c r="X63" s="77"/>
      <c r="Y63" s="77"/>
      <c r="Z63" s="78"/>
    </row>
    <row r="64" spans="2:26" s="69" customFormat="1" ht="14.4" customHeight="1" thickBot="1" x14ac:dyDescent="0.65">
      <c r="B64" s="71"/>
      <c r="C64" s="76"/>
      <c r="D64" s="77"/>
      <c r="E64" s="77"/>
      <c r="F64" s="77"/>
      <c r="G64" s="77"/>
      <c r="H64" s="77"/>
      <c r="I64" s="77"/>
      <c r="J64" s="77"/>
      <c r="K64" s="77"/>
      <c r="L64" s="77"/>
      <c r="M64" s="77"/>
      <c r="N64" s="77"/>
      <c r="O64" s="77"/>
      <c r="P64" s="77"/>
      <c r="Q64" s="77"/>
      <c r="R64" s="77"/>
      <c r="S64" s="77"/>
      <c r="T64" s="77"/>
      <c r="U64" s="77"/>
      <c r="V64" s="77"/>
      <c r="W64" s="77"/>
      <c r="X64" s="77"/>
      <c r="Y64" s="77"/>
      <c r="Z64" s="78"/>
    </row>
    <row r="65" spans="2:26" s="69" customFormat="1" ht="38.4" customHeight="1" thickBot="1" x14ac:dyDescent="0.65">
      <c r="B65" s="71"/>
      <c r="C65" s="76"/>
      <c r="D65" s="189" t="s">
        <v>112</v>
      </c>
      <c r="E65" s="190"/>
      <c r="F65" s="190"/>
      <c r="G65" s="190"/>
      <c r="H65" s="191"/>
      <c r="I65" s="173" t="s">
        <v>113</v>
      </c>
      <c r="J65" s="175"/>
      <c r="K65" s="173" t="s">
        <v>114</v>
      </c>
      <c r="L65" s="175"/>
      <c r="M65" s="173" t="s">
        <v>115</v>
      </c>
      <c r="N65" s="174"/>
      <c r="O65" s="174"/>
      <c r="P65" s="175"/>
      <c r="Q65" s="173" t="s">
        <v>116</v>
      </c>
      <c r="R65" s="174"/>
      <c r="S65" s="175"/>
      <c r="T65" s="169" t="s">
        <v>117</v>
      </c>
      <c r="U65" s="170"/>
      <c r="V65" s="169" t="s">
        <v>118</v>
      </c>
      <c r="W65" s="170"/>
      <c r="X65" s="167" t="s">
        <v>119</v>
      </c>
      <c r="Y65" s="168"/>
      <c r="Z65" s="78"/>
    </row>
    <row r="66" spans="2:26" s="69" customFormat="1" ht="14.4" customHeight="1" x14ac:dyDescent="0.6">
      <c r="B66" s="71"/>
      <c r="C66" s="76"/>
      <c r="D66" s="192" t="s">
        <v>149</v>
      </c>
      <c r="E66" s="193"/>
      <c r="F66" s="193"/>
      <c r="G66" s="193"/>
      <c r="H66" s="194"/>
      <c r="I66" s="195">
        <f>Y15</f>
        <v>168</v>
      </c>
      <c r="J66" s="194"/>
      <c r="K66" s="177">
        <f>(Y15*L15*L11*L13)/1000000</f>
        <v>17.093160000000001</v>
      </c>
      <c r="L66" s="178"/>
      <c r="M66" s="181">
        <f>K66-K66</f>
        <v>0</v>
      </c>
      <c r="N66" s="182"/>
      <c r="O66" s="182"/>
      <c r="P66" s="183"/>
      <c r="Q66" s="171">
        <f>((((L15*Y15)/Y21)*Y13)+Y19+L17+Y17)*L11*L13</f>
        <v>247344.30000000002</v>
      </c>
      <c r="R66" s="176"/>
      <c r="S66" s="172"/>
      <c r="T66" s="205">
        <f>(Y23+Y25+Y27+Y29+L19+L21)*L11*L13</f>
        <v>857286</v>
      </c>
      <c r="U66" s="206"/>
      <c r="V66" s="171">
        <f>Q66+T66</f>
        <v>1104630.3</v>
      </c>
      <c r="W66" s="172"/>
      <c r="X66" s="171">
        <f>V66-V66</f>
        <v>0</v>
      </c>
      <c r="Y66" s="198"/>
      <c r="Z66" s="78"/>
    </row>
    <row r="67" spans="2:26" s="69" customFormat="1" ht="14.4" customHeight="1" thickBot="1" x14ac:dyDescent="0.65">
      <c r="B67" s="71"/>
      <c r="C67" s="76"/>
      <c r="D67" s="200" t="s">
        <v>120</v>
      </c>
      <c r="E67" s="201"/>
      <c r="F67" s="201"/>
      <c r="G67" s="201"/>
      <c r="H67" s="202"/>
      <c r="I67" s="203">
        <v>0</v>
      </c>
      <c r="J67" s="202"/>
      <c r="K67" s="179">
        <v>0</v>
      </c>
      <c r="L67" s="180"/>
      <c r="M67" s="184">
        <f>K66-K67</f>
        <v>17.093160000000001</v>
      </c>
      <c r="N67" s="185"/>
      <c r="O67" s="185"/>
      <c r="P67" s="186"/>
      <c r="Q67" s="196">
        <f>(((L26/10)*L28*L15)+L30+L17+L32)*L13*L11</f>
        <v>132516.90000000002</v>
      </c>
      <c r="R67" s="204"/>
      <c r="S67" s="197"/>
      <c r="T67" s="207">
        <f>(L19+L21+L34+L36+L38+L40)*L11*L13</f>
        <v>820395</v>
      </c>
      <c r="U67" s="208"/>
      <c r="V67" s="196">
        <f>Q67+T67</f>
        <v>952911.9</v>
      </c>
      <c r="W67" s="197"/>
      <c r="X67" s="196">
        <f>V66-V67</f>
        <v>151718.40000000002</v>
      </c>
      <c r="Y67" s="199"/>
      <c r="Z67" s="78"/>
    </row>
    <row r="68" spans="2:26" s="69" customFormat="1" ht="14.4" customHeight="1" x14ac:dyDescent="0.6">
      <c r="B68" s="71"/>
      <c r="C68" s="76"/>
      <c r="D68" s="77"/>
      <c r="E68" s="119"/>
      <c r="F68" s="119"/>
      <c r="G68" s="119"/>
      <c r="H68" s="119"/>
      <c r="I68" s="119"/>
      <c r="J68" s="119"/>
      <c r="K68" s="119"/>
      <c r="L68" s="119"/>
      <c r="M68" s="77"/>
      <c r="N68" s="77"/>
      <c r="O68" s="77"/>
      <c r="P68" s="77"/>
      <c r="Q68" s="77"/>
      <c r="R68" s="77"/>
      <c r="S68" s="77"/>
      <c r="T68" s="77"/>
      <c r="U68" s="77"/>
      <c r="V68" s="77"/>
      <c r="W68" s="77"/>
      <c r="X68" s="77"/>
      <c r="Y68" s="77"/>
      <c r="Z68" s="78"/>
    </row>
    <row r="69" spans="2:26" s="69" customFormat="1" ht="14.4" customHeight="1" thickBot="1" x14ac:dyDescent="0.65">
      <c r="B69" s="82"/>
      <c r="C69" s="83"/>
      <c r="D69" s="84"/>
      <c r="E69" s="120"/>
      <c r="F69" s="120"/>
      <c r="G69" s="120"/>
      <c r="H69" s="120"/>
      <c r="I69" s="120"/>
      <c r="J69" s="120"/>
      <c r="K69" s="120"/>
      <c r="L69" s="120"/>
      <c r="M69" s="84"/>
      <c r="N69" s="84"/>
      <c r="O69" s="84"/>
      <c r="P69" s="84"/>
      <c r="Q69" s="84"/>
      <c r="R69" s="84"/>
      <c r="S69" s="84"/>
      <c r="T69" s="84"/>
      <c r="U69" s="84"/>
      <c r="V69" s="84"/>
      <c r="W69" s="84"/>
      <c r="X69" s="84"/>
      <c r="Y69" s="84"/>
      <c r="Z69" s="86"/>
    </row>
    <row r="70" spans="2:26" s="69" customFormat="1" ht="14.4" customHeight="1" x14ac:dyDescent="0.6">
      <c r="D70" s="126" t="s">
        <v>121</v>
      </c>
      <c r="E70" s="127" t="s">
        <v>122</v>
      </c>
      <c r="F70" s="121"/>
      <c r="G70" s="121"/>
      <c r="H70" s="121"/>
      <c r="I70" s="121"/>
      <c r="J70" s="121"/>
      <c r="K70" s="121"/>
      <c r="L70" s="121"/>
    </row>
    <row r="71" spans="2:26" s="69" customFormat="1" ht="14.4" customHeight="1" x14ac:dyDescent="0.6">
      <c r="D71" s="126" t="s">
        <v>123</v>
      </c>
      <c r="E71" s="154" t="s">
        <v>153</v>
      </c>
      <c r="F71" s="122"/>
      <c r="G71" s="122"/>
      <c r="H71" s="122"/>
      <c r="I71" s="122"/>
      <c r="J71" s="121"/>
      <c r="K71" s="121"/>
      <c r="L71" s="121"/>
    </row>
    <row r="72" spans="2:26" s="69" customFormat="1" ht="14.4" customHeight="1" x14ac:dyDescent="0.6">
      <c r="D72" s="126" t="s">
        <v>124</v>
      </c>
      <c r="E72" s="127" t="s">
        <v>125</v>
      </c>
    </row>
    <row r="73" spans="2:26" s="69" customFormat="1" ht="14.4" customHeight="1" x14ac:dyDescent="0.6">
      <c r="D73" s="126" t="s">
        <v>126</v>
      </c>
      <c r="E73" s="127" t="s">
        <v>127</v>
      </c>
    </row>
    <row r="74" spans="2:26" s="69" customFormat="1" ht="14.4" customHeight="1" x14ac:dyDescent="0.6">
      <c r="D74" s="126" t="s">
        <v>128</v>
      </c>
      <c r="E74" s="128" t="s">
        <v>129</v>
      </c>
    </row>
    <row r="75" spans="2:26" s="69" customFormat="1" ht="14.4" customHeight="1" x14ac:dyDescent="0.6"/>
    <row r="76" spans="2:26" s="69" customFormat="1" ht="14.4" customHeight="1" x14ac:dyDescent="0.6"/>
    <row r="77" spans="2:26" s="69" customFormat="1" ht="14.4" customHeight="1" x14ac:dyDescent="0.6"/>
    <row r="78" spans="2:26" s="69" customFormat="1" ht="14.4" customHeight="1" x14ac:dyDescent="0.6"/>
    <row r="79" spans="2:26" s="69" customFormat="1" ht="14.4" customHeight="1" x14ac:dyDescent="0.6"/>
    <row r="80" spans="2:26" s="69" customFormat="1" ht="14.4" customHeight="1" x14ac:dyDescent="0.6"/>
    <row r="81" s="69" customFormat="1" ht="14.4" customHeight="1" x14ac:dyDescent="0.6"/>
    <row r="82" s="69" customFormat="1" ht="14.4" customHeight="1" x14ac:dyDescent="0.6"/>
    <row r="83" s="69" customFormat="1" ht="14.4" customHeight="1" x14ac:dyDescent="0.6"/>
    <row r="84" s="69" customFormat="1" ht="14.4" customHeight="1" x14ac:dyDescent="0.6"/>
    <row r="85" s="69" customFormat="1" ht="14.4" customHeight="1" x14ac:dyDescent="0.6"/>
    <row r="86" s="69" customFormat="1" ht="14.4" customHeight="1" x14ac:dyDescent="0.6"/>
    <row r="87" s="69" customFormat="1" ht="14.4" customHeight="1" x14ac:dyDescent="0.6"/>
    <row r="88" s="69" customFormat="1" ht="14.4" customHeight="1" x14ac:dyDescent="0.6"/>
    <row r="89" s="69" customFormat="1" ht="14.4" customHeight="1" x14ac:dyDescent="0.6"/>
    <row r="90" s="69" customFormat="1" ht="14.4" customHeight="1" x14ac:dyDescent="0.6"/>
    <row r="91" s="69" customFormat="1" ht="14.4" customHeight="1" x14ac:dyDescent="0.6"/>
    <row r="92" s="69" customFormat="1" ht="14.4" customHeight="1" x14ac:dyDescent="0.6"/>
    <row r="93" s="69" customFormat="1" ht="14.4" customHeight="1" x14ac:dyDescent="0.6"/>
    <row r="94" s="69" customFormat="1" ht="14.4" customHeight="1" x14ac:dyDescent="0.6"/>
    <row r="95" s="69" customFormat="1" ht="14.4" customHeight="1" x14ac:dyDescent="0.6"/>
    <row r="96" s="69" customFormat="1" ht="14.4" customHeight="1" x14ac:dyDescent="0.6"/>
    <row r="97" s="69" customFormat="1" ht="14.4" customHeight="1" x14ac:dyDescent="0.6"/>
    <row r="98" s="69" customFormat="1" ht="14.4" customHeight="1" x14ac:dyDescent="0.6"/>
    <row r="99" s="69" customFormat="1" ht="14.4" customHeight="1" x14ac:dyDescent="0.6"/>
    <row r="100" s="69" customFormat="1" ht="14.4" customHeight="1" x14ac:dyDescent="0.6"/>
    <row r="101" s="69" customFormat="1" ht="14.4" customHeight="1" x14ac:dyDescent="0.6"/>
    <row r="102" s="69" customFormat="1" ht="14.4" customHeight="1" x14ac:dyDescent="0.6"/>
    <row r="103" s="69" customFormat="1" ht="14.4" customHeight="1" x14ac:dyDescent="0.6"/>
    <row r="104" s="69" customFormat="1" ht="14.4" customHeight="1" x14ac:dyDescent="0.6"/>
    <row r="105" s="69" customFormat="1" ht="14.4" customHeight="1" x14ac:dyDescent="0.6"/>
    <row r="106" s="69" customFormat="1" ht="14.4" customHeight="1" x14ac:dyDescent="0.6"/>
    <row r="107" s="69" customFormat="1" ht="14.4" customHeight="1" x14ac:dyDescent="0.6"/>
    <row r="108" s="69" customFormat="1" ht="14.4" customHeight="1" x14ac:dyDescent="0.6"/>
    <row r="109" s="69" customFormat="1" ht="14.4" customHeight="1" x14ac:dyDescent="0.6"/>
    <row r="110" s="69" customFormat="1" ht="14.4" customHeight="1" x14ac:dyDescent="0.6"/>
    <row r="111" s="69" customFormat="1" ht="14.4" customHeight="1" x14ac:dyDescent="0.6"/>
    <row r="112" s="69" customFormat="1" ht="14.4" customHeight="1" x14ac:dyDescent="0.6"/>
    <row r="113" s="69" customFormat="1" ht="14.4" customHeight="1" x14ac:dyDescent="0.6"/>
    <row r="114" s="69" customFormat="1" ht="14.4" customHeight="1" x14ac:dyDescent="0.6"/>
    <row r="115" s="69" customFormat="1" ht="14.4" customHeight="1" x14ac:dyDescent="0.6"/>
    <row r="116" s="69" customFormat="1" ht="14.4" customHeight="1" x14ac:dyDescent="0.6"/>
    <row r="117" s="69" customFormat="1" ht="14.4" customHeight="1" x14ac:dyDescent="0.6"/>
    <row r="118" s="69" customFormat="1" ht="14.4" customHeight="1" x14ac:dyDescent="0.6"/>
    <row r="119" s="69" customFormat="1" ht="14.4" customHeight="1" x14ac:dyDescent="0.6"/>
    <row r="120" s="69" customFormat="1" ht="14.4" customHeight="1" x14ac:dyDescent="0.6"/>
    <row r="121" s="69" customFormat="1" ht="14.4" customHeight="1" x14ac:dyDescent="0.6"/>
    <row r="122" s="69" customFormat="1" ht="14.4" customHeight="1" x14ac:dyDescent="0.6"/>
    <row r="123" s="69" customFormat="1" ht="14.4" customHeight="1" x14ac:dyDescent="0.6"/>
    <row r="124" s="69" customFormat="1" ht="14.4" customHeight="1" x14ac:dyDescent="0.6"/>
    <row r="125" s="69" customFormat="1" ht="14.4" customHeight="1" x14ac:dyDescent="0.6"/>
    <row r="126" s="69" customFormat="1" ht="14.4" customHeight="1" x14ac:dyDescent="0.6"/>
    <row r="127" s="69" customFormat="1" ht="14.4" customHeight="1" x14ac:dyDescent="0.6"/>
    <row r="128" s="69" customFormat="1" ht="14.4" customHeight="1" x14ac:dyDescent="0.6"/>
    <row r="129" s="69" customFormat="1" ht="14.4" customHeight="1" x14ac:dyDescent="0.6"/>
    <row r="130" s="69" customFormat="1" ht="14.4" customHeight="1" x14ac:dyDescent="0.6"/>
    <row r="131" s="69" customFormat="1" ht="14.4" customHeight="1" x14ac:dyDescent="0.6"/>
    <row r="132" s="69" customFormat="1" ht="14.4" customHeight="1" x14ac:dyDescent="0.6"/>
    <row r="133" s="69" customFormat="1" ht="14.4" customHeight="1" x14ac:dyDescent="0.6"/>
    <row r="134" s="69" customFormat="1" x14ac:dyDescent="0.6"/>
    <row r="135" s="69" customFormat="1" x14ac:dyDescent="0.6"/>
    <row r="136" s="69" customFormat="1" x14ac:dyDescent="0.6"/>
    <row r="137" s="69" customFormat="1" x14ac:dyDescent="0.6"/>
    <row r="138" s="69" customFormat="1" x14ac:dyDescent="0.6"/>
    <row r="139" s="69" customFormat="1" x14ac:dyDescent="0.6"/>
    <row r="140" s="69" customFormat="1" x14ac:dyDescent="0.6"/>
    <row r="141" s="69" customFormat="1" x14ac:dyDescent="0.6"/>
    <row r="142" s="69" customFormat="1" x14ac:dyDescent="0.6"/>
    <row r="143" s="69" customFormat="1" x14ac:dyDescent="0.6"/>
    <row r="144" s="69" customFormat="1" x14ac:dyDescent="0.6"/>
    <row r="145" s="69" customFormat="1" x14ac:dyDescent="0.6"/>
    <row r="146" s="69" customFormat="1" x14ac:dyDescent="0.6"/>
    <row r="147" s="69" customFormat="1" x14ac:dyDescent="0.6"/>
    <row r="148" s="69" customFormat="1" x14ac:dyDescent="0.6"/>
    <row r="149" s="69" customFormat="1" x14ac:dyDescent="0.6"/>
    <row r="150" s="69" customFormat="1" x14ac:dyDescent="0.6"/>
    <row r="151" s="69" customFormat="1" x14ac:dyDescent="0.6"/>
    <row r="152" s="69" customFormat="1" x14ac:dyDescent="0.6"/>
    <row r="153" s="69" customFormat="1" x14ac:dyDescent="0.6"/>
    <row r="154" s="69" customFormat="1" x14ac:dyDescent="0.6"/>
    <row r="155" s="69" customFormat="1" x14ac:dyDescent="0.6"/>
    <row r="156" s="69" customFormat="1" x14ac:dyDescent="0.6"/>
    <row r="157" s="69" customFormat="1" x14ac:dyDescent="0.6"/>
    <row r="158" s="69" customFormat="1" x14ac:dyDescent="0.6"/>
    <row r="159" s="69" customFormat="1" x14ac:dyDescent="0.6"/>
    <row r="160" s="69" customFormat="1" x14ac:dyDescent="0.6"/>
    <row r="161" s="69" customFormat="1" x14ac:dyDescent="0.6"/>
    <row r="162" s="69" customFormat="1" x14ac:dyDescent="0.6"/>
    <row r="163" s="69" customFormat="1" x14ac:dyDescent="0.6"/>
    <row r="164" s="69" customFormat="1" x14ac:dyDescent="0.6"/>
    <row r="165" s="69" customFormat="1" x14ac:dyDescent="0.6"/>
    <row r="166" s="69" customFormat="1" x14ac:dyDescent="0.6"/>
    <row r="167" s="69" customFormat="1" x14ac:dyDescent="0.6"/>
    <row r="168" s="69" customFormat="1" x14ac:dyDescent="0.6"/>
    <row r="169" s="69" customFormat="1" x14ac:dyDescent="0.6"/>
    <row r="170" s="69" customFormat="1" x14ac:dyDescent="0.6"/>
    <row r="171" s="69" customFormat="1" x14ac:dyDescent="0.6"/>
    <row r="172" s="69" customFormat="1" x14ac:dyDescent="0.6"/>
    <row r="173" s="69" customFormat="1" x14ac:dyDescent="0.6"/>
    <row r="174" s="69" customFormat="1" x14ac:dyDescent="0.6"/>
    <row r="175" s="69" customFormat="1" x14ac:dyDescent="0.6"/>
    <row r="176" s="69" customFormat="1" x14ac:dyDescent="0.6"/>
    <row r="177" s="69" customFormat="1" x14ac:dyDescent="0.6"/>
    <row r="178" s="69" customFormat="1" x14ac:dyDescent="0.6"/>
    <row r="179" s="69" customFormat="1" x14ac:dyDescent="0.6"/>
    <row r="180" s="69" customFormat="1" x14ac:dyDescent="0.6"/>
    <row r="181" s="69" customFormat="1" x14ac:dyDescent="0.6"/>
    <row r="182" s="69" customFormat="1" x14ac:dyDescent="0.6"/>
    <row r="183" s="69" customFormat="1" x14ac:dyDescent="0.6"/>
    <row r="184" s="69" customFormat="1" x14ac:dyDescent="0.6"/>
    <row r="185" s="69" customFormat="1" x14ac:dyDescent="0.6"/>
    <row r="186" s="69" customFormat="1" x14ac:dyDescent="0.6"/>
    <row r="187" s="69" customFormat="1" x14ac:dyDescent="0.6"/>
    <row r="188" s="69" customFormat="1" x14ac:dyDescent="0.6"/>
    <row r="189" s="69" customFormat="1" x14ac:dyDescent="0.6"/>
    <row r="190" s="69" customFormat="1" x14ac:dyDescent="0.6"/>
    <row r="191" s="69" customFormat="1" x14ac:dyDescent="0.6"/>
    <row r="192" s="69" customFormat="1" x14ac:dyDescent="0.6"/>
    <row r="193" s="69" customFormat="1" x14ac:dyDescent="0.6"/>
    <row r="194" s="69" customFormat="1" x14ac:dyDescent="0.6"/>
    <row r="195" s="69" customFormat="1" x14ac:dyDescent="0.6"/>
    <row r="196" s="69" customFormat="1" x14ac:dyDescent="0.6"/>
    <row r="197" s="69" customFormat="1" x14ac:dyDescent="0.6"/>
    <row r="198" s="69" customFormat="1" x14ac:dyDescent="0.6"/>
    <row r="199" s="69" customFormat="1" x14ac:dyDescent="0.6"/>
    <row r="200" s="69" customFormat="1" x14ac:dyDescent="0.6"/>
    <row r="201" s="69" customFormat="1" x14ac:dyDescent="0.6"/>
    <row r="202" s="69" customFormat="1" x14ac:dyDescent="0.6"/>
    <row r="203" s="69" customFormat="1" x14ac:dyDescent="0.6"/>
    <row r="204" s="69" customFormat="1" x14ac:dyDescent="0.6"/>
    <row r="205" s="69" customFormat="1" x14ac:dyDescent="0.6"/>
    <row r="206" s="69" customFormat="1" x14ac:dyDescent="0.6"/>
    <row r="207" s="69" customFormat="1" x14ac:dyDescent="0.6"/>
    <row r="208" s="69" customFormat="1" x14ac:dyDescent="0.6"/>
    <row r="209" s="69" customFormat="1" x14ac:dyDescent="0.6"/>
    <row r="210" s="69" customFormat="1" x14ac:dyDescent="0.6"/>
    <row r="211" s="69" customFormat="1" x14ac:dyDescent="0.6"/>
    <row r="212" s="69" customFormat="1" x14ac:dyDescent="0.6"/>
    <row r="213" s="69" customFormat="1" x14ac:dyDescent="0.6"/>
    <row r="214" s="69" customFormat="1" x14ac:dyDescent="0.6"/>
    <row r="215" s="69" customFormat="1" x14ac:dyDescent="0.6"/>
    <row r="216" s="69" customFormat="1" x14ac:dyDescent="0.6"/>
    <row r="217" s="69" customFormat="1" x14ac:dyDescent="0.6"/>
    <row r="218" s="69" customFormat="1" x14ac:dyDescent="0.6"/>
    <row r="219" s="69" customFormat="1" x14ac:dyDescent="0.6"/>
    <row r="220" s="69" customFormat="1" x14ac:dyDescent="0.6"/>
    <row r="221" s="69" customFormat="1" x14ac:dyDescent="0.6"/>
    <row r="222" s="69" customFormat="1" x14ac:dyDescent="0.6"/>
    <row r="223" s="69" customFormat="1" x14ac:dyDescent="0.6"/>
    <row r="224" s="69" customFormat="1" x14ac:dyDescent="0.6"/>
    <row r="225" spans="2:2" s="69" customFormat="1" x14ac:dyDescent="0.6">
      <c r="B225" s="71"/>
    </row>
    <row r="226" spans="2:2" s="69" customFormat="1" x14ac:dyDescent="0.6">
      <c r="B226" s="71"/>
    </row>
    <row r="227" spans="2:2" s="69" customFormat="1" x14ac:dyDescent="0.6">
      <c r="B227" s="71"/>
    </row>
    <row r="228" spans="2:2" s="69" customFormat="1" x14ac:dyDescent="0.6">
      <c r="B228" s="71"/>
    </row>
    <row r="229" spans="2:2" s="69" customFormat="1" x14ac:dyDescent="0.6">
      <c r="B229" s="71"/>
    </row>
    <row r="230" spans="2:2" s="69" customFormat="1" x14ac:dyDescent="0.6">
      <c r="B230" s="71"/>
    </row>
    <row r="231" spans="2:2" s="69" customFormat="1" x14ac:dyDescent="0.6">
      <c r="B231" s="71"/>
    </row>
    <row r="232" spans="2:2" s="69" customFormat="1" x14ac:dyDescent="0.6">
      <c r="B232" s="71"/>
    </row>
    <row r="233" spans="2:2" s="69" customFormat="1" x14ac:dyDescent="0.6">
      <c r="B233" s="71"/>
    </row>
    <row r="234" spans="2:2" s="69" customFormat="1" x14ac:dyDescent="0.6">
      <c r="B234" s="71"/>
    </row>
    <row r="235" spans="2:2" s="69" customFormat="1" x14ac:dyDescent="0.6">
      <c r="B235" s="71"/>
    </row>
    <row r="236" spans="2:2" s="69" customFormat="1" x14ac:dyDescent="0.6">
      <c r="B236" s="71"/>
    </row>
    <row r="237" spans="2:2" s="69" customFormat="1" x14ac:dyDescent="0.6">
      <c r="B237" s="71"/>
    </row>
    <row r="238" spans="2:2" s="69" customFormat="1" x14ac:dyDescent="0.6">
      <c r="B238" s="71"/>
    </row>
    <row r="239" spans="2:2" s="69" customFormat="1" x14ac:dyDescent="0.6">
      <c r="B239" s="71"/>
    </row>
    <row r="240" spans="2:2" s="69" customFormat="1" x14ac:dyDescent="0.6">
      <c r="B240" s="71"/>
    </row>
    <row r="241" spans="2:2" s="69" customFormat="1" x14ac:dyDescent="0.6">
      <c r="B241" s="71"/>
    </row>
    <row r="242" spans="2:2" s="69" customFormat="1" x14ac:dyDescent="0.6">
      <c r="B242" s="71"/>
    </row>
    <row r="243" spans="2:2" s="69" customFormat="1" x14ac:dyDescent="0.6">
      <c r="B243" s="71"/>
    </row>
    <row r="244" spans="2:2" s="69" customFormat="1" x14ac:dyDescent="0.6">
      <c r="B244" s="71"/>
    </row>
    <row r="245" spans="2:2" s="69" customFormat="1" x14ac:dyDescent="0.6">
      <c r="B245" s="71"/>
    </row>
    <row r="246" spans="2:2" s="69" customFormat="1" x14ac:dyDescent="0.6">
      <c r="B246" s="71"/>
    </row>
    <row r="247" spans="2:2" s="69" customFormat="1" x14ac:dyDescent="0.6">
      <c r="B247" s="71"/>
    </row>
    <row r="248" spans="2:2" s="69" customFormat="1" x14ac:dyDescent="0.6">
      <c r="B248" s="71"/>
    </row>
    <row r="249" spans="2:2" s="69" customFormat="1" x14ac:dyDescent="0.6">
      <c r="B249" s="71"/>
    </row>
    <row r="250" spans="2:2" s="69" customFormat="1" x14ac:dyDescent="0.6">
      <c r="B250" s="71"/>
    </row>
    <row r="251" spans="2:2" s="69" customFormat="1" x14ac:dyDescent="0.6">
      <c r="B251" s="71"/>
    </row>
    <row r="252" spans="2:2" s="69" customFormat="1" x14ac:dyDescent="0.6">
      <c r="B252" s="71"/>
    </row>
    <row r="253" spans="2:2" s="69" customFormat="1" x14ac:dyDescent="0.6">
      <c r="B253" s="71"/>
    </row>
    <row r="254" spans="2:2" s="69" customFormat="1" x14ac:dyDescent="0.6">
      <c r="B254" s="71"/>
    </row>
    <row r="255" spans="2:2" s="69" customFormat="1" x14ac:dyDescent="0.6">
      <c r="B255" s="71"/>
    </row>
    <row r="256" spans="2:2" s="69" customFormat="1" x14ac:dyDescent="0.6">
      <c r="B256" s="71"/>
    </row>
    <row r="257" spans="2:2" s="69" customFormat="1" x14ac:dyDescent="0.6">
      <c r="B257" s="71"/>
    </row>
    <row r="258" spans="2:2" s="69" customFormat="1" x14ac:dyDescent="0.6">
      <c r="B258" s="71"/>
    </row>
    <row r="259" spans="2:2" s="69" customFormat="1" x14ac:dyDescent="0.6">
      <c r="B259" s="71"/>
    </row>
    <row r="260" spans="2:2" s="69" customFormat="1" x14ac:dyDescent="0.6">
      <c r="B260" s="71"/>
    </row>
    <row r="261" spans="2:2" s="69" customFormat="1" x14ac:dyDescent="0.6">
      <c r="B261" s="71"/>
    </row>
    <row r="262" spans="2:2" s="69" customFormat="1" x14ac:dyDescent="0.6">
      <c r="B262" s="71"/>
    </row>
    <row r="263" spans="2:2" s="69" customFormat="1" x14ac:dyDescent="0.6">
      <c r="B263" s="71"/>
    </row>
    <row r="264" spans="2:2" s="69" customFormat="1" x14ac:dyDescent="0.6">
      <c r="B264" s="71"/>
    </row>
    <row r="265" spans="2:2" s="69" customFormat="1" x14ac:dyDescent="0.6">
      <c r="B265" s="71"/>
    </row>
    <row r="266" spans="2:2" s="69" customFormat="1" x14ac:dyDescent="0.6">
      <c r="B266" s="71"/>
    </row>
    <row r="267" spans="2:2" s="69" customFormat="1" x14ac:dyDescent="0.6">
      <c r="B267" s="71"/>
    </row>
    <row r="268" spans="2:2" s="69" customFormat="1" x14ac:dyDescent="0.6">
      <c r="B268" s="71"/>
    </row>
    <row r="269" spans="2:2" s="69" customFormat="1" x14ac:dyDescent="0.6">
      <c r="B269" s="71"/>
    </row>
    <row r="270" spans="2:2" s="69" customFormat="1" x14ac:dyDescent="0.6">
      <c r="B270" s="71"/>
    </row>
    <row r="271" spans="2:2" s="69" customFormat="1" x14ac:dyDescent="0.6">
      <c r="B271" s="71"/>
    </row>
    <row r="272" spans="2:2" s="69" customFormat="1" x14ac:dyDescent="0.6">
      <c r="B272" s="71"/>
    </row>
    <row r="273" spans="2:2" s="69" customFormat="1" x14ac:dyDescent="0.6">
      <c r="B273" s="71"/>
    </row>
    <row r="274" spans="2:2" s="69" customFormat="1" x14ac:dyDescent="0.6">
      <c r="B274" s="71"/>
    </row>
    <row r="275" spans="2:2" s="69" customFormat="1" x14ac:dyDescent="0.6">
      <c r="B275" s="71"/>
    </row>
    <row r="276" spans="2:2" s="69" customFormat="1" x14ac:dyDescent="0.6">
      <c r="B276" s="71"/>
    </row>
    <row r="277" spans="2:2" s="69" customFormat="1" x14ac:dyDescent="0.6">
      <c r="B277" s="71"/>
    </row>
    <row r="278" spans="2:2" s="69" customFormat="1" x14ac:dyDescent="0.6">
      <c r="B278" s="71"/>
    </row>
    <row r="279" spans="2:2" s="69" customFormat="1" x14ac:dyDescent="0.6">
      <c r="B279" s="71"/>
    </row>
    <row r="280" spans="2:2" s="69" customFormat="1" x14ac:dyDescent="0.6">
      <c r="B280" s="71"/>
    </row>
    <row r="281" spans="2:2" s="69" customFormat="1" x14ac:dyDescent="0.6">
      <c r="B281" s="71"/>
    </row>
    <row r="282" spans="2:2" s="69" customFormat="1" x14ac:dyDescent="0.6">
      <c r="B282" s="71"/>
    </row>
    <row r="283" spans="2:2" s="69" customFormat="1" x14ac:dyDescent="0.6">
      <c r="B283" s="71"/>
    </row>
    <row r="284" spans="2:2" s="69" customFormat="1" x14ac:dyDescent="0.6">
      <c r="B284" s="71"/>
    </row>
    <row r="285" spans="2:2" s="69" customFormat="1" x14ac:dyDescent="0.6">
      <c r="B285" s="71"/>
    </row>
    <row r="286" spans="2:2" s="69" customFormat="1" x14ac:dyDescent="0.6">
      <c r="B286" s="71"/>
    </row>
    <row r="287" spans="2:2" s="69" customFormat="1" x14ac:dyDescent="0.6">
      <c r="B287" s="71"/>
    </row>
    <row r="288" spans="2:2" s="69" customFormat="1" x14ac:dyDescent="0.6">
      <c r="B288" s="71"/>
    </row>
    <row r="289" spans="2:2" s="69" customFormat="1" x14ac:dyDescent="0.6">
      <c r="B289" s="71"/>
    </row>
    <row r="290" spans="2:2" s="69" customFormat="1" x14ac:dyDescent="0.6">
      <c r="B290" s="71"/>
    </row>
    <row r="291" spans="2:2" s="69" customFormat="1" x14ac:dyDescent="0.6">
      <c r="B291" s="71"/>
    </row>
    <row r="292" spans="2:2" s="69" customFormat="1" x14ac:dyDescent="0.6">
      <c r="B292" s="71"/>
    </row>
    <row r="293" spans="2:2" s="69" customFormat="1" x14ac:dyDescent="0.6">
      <c r="B293" s="71"/>
    </row>
    <row r="294" spans="2:2" s="69" customFormat="1" x14ac:dyDescent="0.6">
      <c r="B294" s="71"/>
    </row>
    <row r="295" spans="2:2" s="69" customFormat="1" x14ac:dyDescent="0.6">
      <c r="B295" s="71"/>
    </row>
    <row r="296" spans="2:2" s="69" customFormat="1" x14ac:dyDescent="0.6">
      <c r="B296" s="71"/>
    </row>
    <row r="297" spans="2:2" s="69" customFormat="1" x14ac:dyDescent="0.6">
      <c r="B297" s="71"/>
    </row>
    <row r="298" spans="2:2" s="69" customFormat="1" x14ac:dyDescent="0.6">
      <c r="B298" s="71"/>
    </row>
    <row r="299" spans="2:2" s="69" customFormat="1" x14ac:dyDescent="0.6">
      <c r="B299" s="71"/>
    </row>
    <row r="300" spans="2:2" s="69" customFormat="1" x14ac:dyDescent="0.6">
      <c r="B300" s="71"/>
    </row>
    <row r="301" spans="2:2" s="69" customFormat="1" x14ac:dyDescent="0.6">
      <c r="B301" s="71"/>
    </row>
    <row r="302" spans="2:2" s="69" customFormat="1" x14ac:dyDescent="0.6">
      <c r="B302" s="71"/>
    </row>
    <row r="303" spans="2:2" s="69" customFormat="1" x14ac:dyDescent="0.6">
      <c r="B303" s="71"/>
    </row>
    <row r="304" spans="2:2" s="69" customFormat="1" x14ac:dyDescent="0.6">
      <c r="B304" s="71"/>
    </row>
    <row r="305" spans="2:2" s="69" customFormat="1" x14ac:dyDescent="0.6">
      <c r="B305" s="71"/>
    </row>
    <row r="306" spans="2:2" s="69" customFormat="1" x14ac:dyDescent="0.6">
      <c r="B306" s="71"/>
    </row>
    <row r="307" spans="2:2" s="69" customFormat="1" x14ac:dyDescent="0.6">
      <c r="B307" s="71"/>
    </row>
    <row r="308" spans="2:2" s="69" customFormat="1" x14ac:dyDescent="0.6">
      <c r="B308" s="71"/>
    </row>
    <row r="309" spans="2:2" s="69" customFormat="1" x14ac:dyDescent="0.6">
      <c r="B309" s="71"/>
    </row>
    <row r="310" spans="2:2" s="69" customFormat="1" x14ac:dyDescent="0.6">
      <c r="B310" s="71"/>
    </row>
    <row r="311" spans="2:2" s="69" customFormat="1" x14ac:dyDescent="0.6">
      <c r="B311" s="71"/>
    </row>
    <row r="312" spans="2:2" s="69" customFormat="1" x14ac:dyDescent="0.6">
      <c r="B312" s="71"/>
    </row>
    <row r="313" spans="2:2" s="69" customFormat="1" x14ac:dyDescent="0.6">
      <c r="B313" s="71"/>
    </row>
    <row r="314" spans="2:2" s="69" customFormat="1" x14ac:dyDescent="0.6">
      <c r="B314" s="71"/>
    </row>
    <row r="315" spans="2:2" s="69" customFormat="1" x14ac:dyDescent="0.6">
      <c r="B315" s="71"/>
    </row>
    <row r="316" spans="2:2" s="69" customFormat="1" x14ac:dyDescent="0.6">
      <c r="B316" s="71"/>
    </row>
    <row r="317" spans="2:2" s="69" customFormat="1" x14ac:dyDescent="0.6">
      <c r="B317" s="71"/>
    </row>
    <row r="318" spans="2:2" s="69" customFormat="1" x14ac:dyDescent="0.6">
      <c r="B318" s="71"/>
    </row>
    <row r="319" spans="2:2" s="69" customFormat="1" x14ac:dyDescent="0.6">
      <c r="B319" s="71"/>
    </row>
    <row r="320" spans="2:2" s="69" customFormat="1" x14ac:dyDescent="0.6">
      <c r="B320" s="71"/>
    </row>
    <row r="321" spans="2:2" s="69" customFormat="1" x14ac:dyDescent="0.6">
      <c r="B321" s="71"/>
    </row>
    <row r="322" spans="2:2" s="69" customFormat="1" x14ac:dyDescent="0.6">
      <c r="B322" s="71"/>
    </row>
    <row r="323" spans="2:2" s="69" customFormat="1" x14ac:dyDescent="0.6">
      <c r="B323" s="71"/>
    </row>
    <row r="324" spans="2:2" s="69" customFormat="1" x14ac:dyDescent="0.6">
      <c r="B324" s="71"/>
    </row>
    <row r="325" spans="2:2" s="69" customFormat="1" x14ac:dyDescent="0.6">
      <c r="B325" s="71"/>
    </row>
    <row r="326" spans="2:2" s="69" customFormat="1" x14ac:dyDescent="0.6">
      <c r="B326" s="71"/>
    </row>
    <row r="327" spans="2:2" s="69" customFormat="1" x14ac:dyDescent="0.6">
      <c r="B327" s="71"/>
    </row>
    <row r="328" spans="2:2" s="69" customFormat="1" x14ac:dyDescent="0.6">
      <c r="B328" s="71"/>
    </row>
    <row r="329" spans="2:2" s="69" customFormat="1" x14ac:dyDescent="0.6">
      <c r="B329" s="71"/>
    </row>
    <row r="330" spans="2:2" s="69" customFormat="1" x14ac:dyDescent="0.6">
      <c r="B330" s="71"/>
    </row>
    <row r="331" spans="2:2" s="69" customFormat="1" x14ac:dyDescent="0.6">
      <c r="B331" s="71"/>
    </row>
    <row r="332" spans="2:2" s="69" customFormat="1" x14ac:dyDescent="0.6">
      <c r="B332" s="71"/>
    </row>
    <row r="333" spans="2:2" s="69" customFormat="1" x14ac:dyDescent="0.6">
      <c r="B333" s="71"/>
    </row>
    <row r="334" spans="2:2" s="69" customFormat="1" x14ac:dyDescent="0.6">
      <c r="B334" s="71"/>
    </row>
    <row r="335" spans="2:2" s="69" customFormat="1" x14ac:dyDescent="0.6">
      <c r="B335" s="71"/>
    </row>
    <row r="336" spans="2:2" s="69" customFormat="1" x14ac:dyDescent="0.6">
      <c r="B336" s="71"/>
    </row>
    <row r="337" spans="2:2" s="69" customFormat="1" x14ac:dyDescent="0.6">
      <c r="B337" s="71"/>
    </row>
    <row r="338" spans="2:2" s="69" customFormat="1" x14ac:dyDescent="0.6">
      <c r="B338" s="71"/>
    </row>
    <row r="339" spans="2:2" s="69" customFormat="1" x14ac:dyDescent="0.6">
      <c r="B339" s="71"/>
    </row>
    <row r="340" spans="2:2" s="69" customFormat="1" x14ac:dyDescent="0.6">
      <c r="B340" s="71"/>
    </row>
    <row r="341" spans="2:2" s="69" customFormat="1" x14ac:dyDescent="0.6">
      <c r="B341" s="71"/>
    </row>
    <row r="342" spans="2:2" s="69" customFormat="1" x14ac:dyDescent="0.6">
      <c r="B342" s="71"/>
    </row>
    <row r="343" spans="2:2" s="69" customFormat="1" x14ac:dyDescent="0.6">
      <c r="B343" s="71"/>
    </row>
    <row r="344" spans="2:2" s="69" customFormat="1" x14ac:dyDescent="0.6">
      <c r="B344" s="71"/>
    </row>
    <row r="345" spans="2:2" s="69" customFormat="1" x14ac:dyDescent="0.6">
      <c r="B345" s="71"/>
    </row>
    <row r="346" spans="2:2" s="69" customFormat="1" x14ac:dyDescent="0.6">
      <c r="B346" s="71"/>
    </row>
    <row r="347" spans="2:2" s="69" customFormat="1" x14ac:dyDescent="0.6">
      <c r="B347" s="71"/>
    </row>
    <row r="348" spans="2:2" s="69" customFormat="1" x14ac:dyDescent="0.6">
      <c r="B348" s="71"/>
    </row>
    <row r="349" spans="2:2" s="69" customFormat="1" x14ac:dyDescent="0.6">
      <c r="B349" s="71"/>
    </row>
    <row r="350" spans="2:2" s="69" customFormat="1" x14ac:dyDescent="0.6">
      <c r="B350" s="71"/>
    </row>
    <row r="351" spans="2:2" s="69" customFormat="1" x14ac:dyDescent="0.6">
      <c r="B351" s="71"/>
    </row>
    <row r="352" spans="2:2" s="69" customFormat="1" x14ac:dyDescent="0.6">
      <c r="B352" s="71"/>
    </row>
    <row r="353" spans="2:2" s="69" customFormat="1" x14ac:dyDescent="0.6">
      <c r="B353" s="71"/>
    </row>
    <row r="354" spans="2:2" s="69" customFormat="1" x14ac:dyDescent="0.6">
      <c r="B354" s="71"/>
    </row>
    <row r="355" spans="2:2" s="69" customFormat="1" x14ac:dyDescent="0.6">
      <c r="B355" s="71"/>
    </row>
    <row r="356" spans="2:2" s="69" customFormat="1" x14ac:dyDescent="0.6">
      <c r="B356" s="71"/>
    </row>
    <row r="357" spans="2:2" s="69" customFormat="1" x14ac:dyDescent="0.6">
      <c r="B357" s="71"/>
    </row>
    <row r="358" spans="2:2" s="69" customFormat="1" x14ac:dyDescent="0.6">
      <c r="B358" s="71"/>
    </row>
    <row r="359" spans="2:2" s="69" customFormat="1" x14ac:dyDescent="0.6">
      <c r="B359" s="71"/>
    </row>
    <row r="360" spans="2:2" s="69" customFormat="1" x14ac:dyDescent="0.6">
      <c r="B360" s="71"/>
    </row>
    <row r="361" spans="2:2" s="69" customFormat="1" x14ac:dyDescent="0.6">
      <c r="B361" s="71"/>
    </row>
    <row r="362" spans="2:2" s="69" customFormat="1" x14ac:dyDescent="0.6">
      <c r="B362" s="71"/>
    </row>
    <row r="363" spans="2:2" s="69" customFormat="1" x14ac:dyDescent="0.6">
      <c r="B363" s="71"/>
    </row>
    <row r="364" spans="2:2" s="69" customFormat="1" x14ac:dyDescent="0.6">
      <c r="B364" s="71"/>
    </row>
    <row r="365" spans="2:2" s="69" customFormat="1" x14ac:dyDescent="0.6">
      <c r="B365" s="71"/>
    </row>
    <row r="366" spans="2:2" s="69" customFormat="1" x14ac:dyDescent="0.6">
      <c r="B366" s="71"/>
    </row>
    <row r="367" spans="2:2" s="69" customFormat="1" x14ac:dyDescent="0.6">
      <c r="B367" s="71"/>
    </row>
    <row r="368" spans="2:2" s="69" customFormat="1" x14ac:dyDescent="0.6">
      <c r="B368" s="71"/>
    </row>
    <row r="369" spans="2:2" s="69" customFormat="1" x14ac:dyDescent="0.6">
      <c r="B369" s="71"/>
    </row>
    <row r="370" spans="2:2" s="69" customFormat="1" x14ac:dyDescent="0.6">
      <c r="B370" s="71"/>
    </row>
    <row r="371" spans="2:2" s="69" customFormat="1" x14ac:dyDescent="0.6">
      <c r="B371" s="71"/>
    </row>
    <row r="372" spans="2:2" s="69" customFormat="1" x14ac:dyDescent="0.6">
      <c r="B372" s="71"/>
    </row>
    <row r="373" spans="2:2" s="69" customFormat="1" x14ac:dyDescent="0.6">
      <c r="B373" s="71"/>
    </row>
    <row r="374" spans="2:2" s="69" customFormat="1" x14ac:dyDescent="0.6">
      <c r="B374" s="71"/>
    </row>
    <row r="375" spans="2:2" s="69" customFormat="1" x14ac:dyDescent="0.6">
      <c r="B375" s="71"/>
    </row>
    <row r="376" spans="2:2" s="69" customFormat="1" x14ac:dyDescent="0.6">
      <c r="B376" s="71"/>
    </row>
    <row r="377" spans="2:2" s="69" customFormat="1" x14ac:dyDescent="0.6">
      <c r="B377" s="71"/>
    </row>
    <row r="378" spans="2:2" s="69" customFormat="1" x14ac:dyDescent="0.6">
      <c r="B378" s="71"/>
    </row>
    <row r="379" spans="2:2" s="69" customFormat="1" x14ac:dyDescent="0.6">
      <c r="B379" s="71"/>
    </row>
    <row r="380" spans="2:2" s="69" customFormat="1" x14ac:dyDescent="0.6">
      <c r="B380" s="71"/>
    </row>
    <row r="381" spans="2:2" s="69" customFormat="1" x14ac:dyDescent="0.6">
      <c r="B381" s="71"/>
    </row>
    <row r="382" spans="2:2" s="69" customFormat="1" x14ac:dyDescent="0.6">
      <c r="B382" s="71"/>
    </row>
    <row r="383" spans="2:2" s="69" customFormat="1" x14ac:dyDescent="0.6">
      <c r="B383" s="71"/>
    </row>
    <row r="384" spans="2:2" s="69" customFormat="1" x14ac:dyDescent="0.6">
      <c r="B384" s="71"/>
    </row>
    <row r="385" spans="2:2" s="69" customFormat="1" x14ac:dyDescent="0.6">
      <c r="B385" s="71"/>
    </row>
    <row r="386" spans="2:2" s="69" customFormat="1" x14ac:dyDescent="0.6">
      <c r="B386" s="71"/>
    </row>
    <row r="387" spans="2:2" s="69" customFormat="1" x14ac:dyDescent="0.6">
      <c r="B387" s="71"/>
    </row>
    <row r="388" spans="2:2" s="69" customFormat="1" x14ac:dyDescent="0.6">
      <c r="B388" s="71"/>
    </row>
    <row r="389" spans="2:2" s="69" customFormat="1" x14ac:dyDescent="0.6">
      <c r="B389" s="71"/>
    </row>
    <row r="390" spans="2:2" s="69" customFormat="1" x14ac:dyDescent="0.6">
      <c r="B390" s="71"/>
    </row>
    <row r="391" spans="2:2" s="69" customFormat="1" x14ac:dyDescent="0.6">
      <c r="B391" s="71"/>
    </row>
    <row r="392" spans="2:2" s="69" customFormat="1" x14ac:dyDescent="0.6">
      <c r="B392" s="71"/>
    </row>
    <row r="393" spans="2:2" s="69" customFormat="1" x14ac:dyDescent="0.6">
      <c r="B393" s="71"/>
    </row>
    <row r="394" spans="2:2" s="69" customFormat="1" x14ac:dyDescent="0.6">
      <c r="B394" s="71"/>
    </row>
    <row r="395" spans="2:2" s="69" customFormat="1" x14ac:dyDescent="0.6">
      <c r="B395" s="71"/>
    </row>
    <row r="396" spans="2:2" s="69" customFormat="1" x14ac:dyDescent="0.6">
      <c r="B396" s="71"/>
    </row>
    <row r="397" spans="2:2" s="69" customFormat="1" x14ac:dyDescent="0.6">
      <c r="B397" s="71"/>
    </row>
    <row r="398" spans="2:2" s="69" customFormat="1" x14ac:dyDescent="0.6">
      <c r="B398" s="71"/>
    </row>
    <row r="399" spans="2:2" s="69" customFormat="1" x14ac:dyDescent="0.6">
      <c r="B399" s="71"/>
    </row>
    <row r="400" spans="2:2" s="69" customFormat="1" x14ac:dyDescent="0.6">
      <c r="B400" s="71"/>
    </row>
    <row r="401" spans="2:2" s="69" customFormat="1" x14ac:dyDescent="0.6">
      <c r="B401" s="71"/>
    </row>
    <row r="402" spans="2:2" s="69" customFormat="1" x14ac:dyDescent="0.6">
      <c r="B402" s="71"/>
    </row>
    <row r="403" spans="2:2" s="69" customFormat="1" x14ac:dyDescent="0.6">
      <c r="B403" s="71"/>
    </row>
    <row r="404" spans="2:2" s="69" customFormat="1" x14ac:dyDescent="0.6">
      <c r="B404" s="71"/>
    </row>
    <row r="405" spans="2:2" s="69" customFormat="1" x14ac:dyDescent="0.6">
      <c r="B405" s="71"/>
    </row>
    <row r="406" spans="2:2" s="69" customFormat="1" x14ac:dyDescent="0.6">
      <c r="B406" s="71"/>
    </row>
    <row r="407" spans="2:2" s="69" customFormat="1" x14ac:dyDescent="0.6">
      <c r="B407" s="71"/>
    </row>
    <row r="408" spans="2:2" s="69" customFormat="1" x14ac:dyDescent="0.6">
      <c r="B408" s="71"/>
    </row>
    <row r="409" spans="2:2" s="69" customFormat="1" x14ac:dyDescent="0.6">
      <c r="B409" s="71"/>
    </row>
    <row r="410" spans="2:2" s="69" customFormat="1" x14ac:dyDescent="0.6">
      <c r="B410" s="71"/>
    </row>
    <row r="411" spans="2:2" s="69" customFormat="1" x14ac:dyDescent="0.6">
      <c r="B411" s="71"/>
    </row>
    <row r="412" spans="2:2" s="69" customFormat="1" x14ac:dyDescent="0.6">
      <c r="B412" s="71"/>
    </row>
    <row r="413" spans="2:2" s="69" customFormat="1" x14ac:dyDescent="0.6">
      <c r="B413" s="71"/>
    </row>
    <row r="414" spans="2:2" s="69" customFormat="1" x14ac:dyDescent="0.6">
      <c r="B414" s="71"/>
    </row>
    <row r="415" spans="2:2" s="69" customFormat="1" x14ac:dyDescent="0.6">
      <c r="B415" s="71"/>
    </row>
    <row r="416" spans="2:2" s="69" customFormat="1" x14ac:dyDescent="0.6">
      <c r="B416" s="71"/>
    </row>
    <row r="417" spans="2:2" s="69" customFormat="1" x14ac:dyDescent="0.6">
      <c r="B417" s="71"/>
    </row>
    <row r="418" spans="2:2" s="69" customFormat="1" x14ac:dyDescent="0.6">
      <c r="B418" s="71"/>
    </row>
    <row r="419" spans="2:2" s="69" customFormat="1" x14ac:dyDescent="0.6">
      <c r="B419" s="71"/>
    </row>
    <row r="420" spans="2:2" s="69" customFormat="1" x14ac:dyDescent="0.6">
      <c r="B420" s="71"/>
    </row>
    <row r="421" spans="2:2" s="69" customFormat="1" x14ac:dyDescent="0.6">
      <c r="B421" s="71"/>
    </row>
    <row r="422" spans="2:2" s="69" customFormat="1" x14ac:dyDescent="0.6">
      <c r="B422" s="71"/>
    </row>
    <row r="423" spans="2:2" s="69" customFormat="1" x14ac:dyDescent="0.6">
      <c r="B423" s="71"/>
    </row>
    <row r="424" spans="2:2" s="69" customFormat="1" x14ac:dyDescent="0.6">
      <c r="B424" s="71"/>
    </row>
    <row r="425" spans="2:2" s="69" customFormat="1" x14ac:dyDescent="0.6">
      <c r="B425" s="71"/>
    </row>
    <row r="426" spans="2:2" s="69" customFormat="1" x14ac:dyDescent="0.6">
      <c r="B426" s="71"/>
    </row>
    <row r="427" spans="2:2" s="69" customFormat="1" x14ac:dyDescent="0.6">
      <c r="B427" s="71"/>
    </row>
    <row r="428" spans="2:2" s="69" customFormat="1" x14ac:dyDescent="0.6">
      <c r="B428" s="71"/>
    </row>
    <row r="429" spans="2:2" s="69" customFormat="1" x14ac:dyDescent="0.6">
      <c r="B429" s="71"/>
    </row>
    <row r="430" spans="2:2" s="69" customFormat="1" x14ac:dyDescent="0.6">
      <c r="B430" s="71"/>
    </row>
    <row r="431" spans="2:2" s="69" customFormat="1" x14ac:dyDescent="0.6">
      <c r="B431" s="71"/>
    </row>
    <row r="432" spans="2:2" s="69" customFormat="1" x14ac:dyDescent="0.6">
      <c r="B432" s="71"/>
    </row>
    <row r="433" spans="2:2" s="69" customFormat="1" x14ac:dyDescent="0.6">
      <c r="B433" s="71"/>
    </row>
    <row r="434" spans="2:2" s="69" customFormat="1" x14ac:dyDescent="0.6">
      <c r="B434" s="71"/>
    </row>
    <row r="435" spans="2:2" s="69" customFormat="1" x14ac:dyDescent="0.6">
      <c r="B435" s="71"/>
    </row>
    <row r="436" spans="2:2" s="69" customFormat="1" x14ac:dyDescent="0.6">
      <c r="B436" s="71"/>
    </row>
    <row r="437" spans="2:2" s="69" customFormat="1" x14ac:dyDescent="0.6">
      <c r="B437" s="71"/>
    </row>
    <row r="438" spans="2:2" s="69" customFormat="1" x14ac:dyDescent="0.6">
      <c r="B438" s="71"/>
    </row>
    <row r="439" spans="2:2" s="69" customFormat="1" x14ac:dyDescent="0.6">
      <c r="B439" s="71"/>
    </row>
    <row r="440" spans="2:2" s="69" customFormat="1" x14ac:dyDescent="0.6">
      <c r="B440" s="71"/>
    </row>
    <row r="441" spans="2:2" s="69" customFormat="1" x14ac:dyDescent="0.6">
      <c r="B441" s="71"/>
    </row>
    <row r="442" spans="2:2" s="69" customFormat="1" x14ac:dyDescent="0.6">
      <c r="B442" s="71"/>
    </row>
    <row r="443" spans="2:2" s="69" customFormat="1" x14ac:dyDescent="0.6">
      <c r="B443" s="71"/>
    </row>
    <row r="444" spans="2:2" s="69" customFormat="1" x14ac:dyDescent="0.6">
      <c r="B444" s="71"/>
    </row>
    <row r="445" spans="2:2" s="69" customFormat="1" x14ac:dyDescent="0.6">
      <c r="B445" s="71"/>
    </row>
    <row r="446" spans="2:2" s="69" customFormat="1" x14ac:dyDescent="0.6">
      <c r="B446" s="71"/>
    </row>
    <row r="447" spans="2:2" s="69" customFormat="1" x14ac:dyDescent="0.6">
      <c r="B447" s="71"/>
    </row>
    <row r="448" spans="2:2" s="69" customFormat="1" x14ac:dyDescent="0.6">
      <c r="B448" s="71"/>
    </row>
    <row r="449" spans="2:2" s="69" customFormat="1" x14ac:dyDescent="0.6">
      <c r="B449" s="71"/>
    </row>
    <row r="450" spans="2:2" s="69" customFormat="1" x14ac:dyDescent="0.6">
      <c r="B450" s="71"/>
    </row>
    <row r="451" spans="2:2" s="69" customFormat="1" x14ac:dyDescent="0.6">
      <c r="B451" s="71"/>
    </row>
    <row r="452" spans="2:2" s="69" customFormat="1" x14ac:dyDescent="0.6">
      <c r="B452" s="71"/>
    </row>
    <row r="453" spans="2:2" s="69" customFormat="1" x14ac:dyDescent="0.6">
      <c r="B453" s="71"/>
    </row>
    <row r="454" spans="2:2" s="69" customFormat="1" x14ac:dyDescent="0.6">
      <c r="B454" s="71"/>
    </row>
    <row r="455" spans="2:2" s="69" customFormat="1" x14ac:dyDescent="0.6">
      <c r="B455" s="71"/>
    </row>
    <row r="456" spans="2:2" s="69" customFormat="1" x14ac:dyDescent="0.6">
      <c r="B456" s="71"/>
    </row>
    <row r="457" spans="2:2" s="69" customFormat="1" x14ac:dyDescent="0.6">
      <c r="B457" s="71"/>
    </row>
    <row r="458" spans="2:2" s="69" customFormat="1" x14ac:dyDescent="0.6">
      <c r="B458" s="71"/>
    </row>
    <row r="459" spans="2:2" s="69" customFormat="1" x14ac:dyDescent="0.6">
      <c r="B459" s="71"/>
    </row>
    <row r="460" spans="2:2" s="69" customFormat="1" x14ac:dyDescent="0.6">
      <c r="B460" s="71"/>
    </row>
    <row r="461" spans="2:2" s="69" customFormat="1" x14ac:dyDescent="0.6">
      <c r="B461" s="71"/>
    </row>
    <row r="462" spans="2:2" s="69" customFormat="1" x14ac:dyDescent="0.6">
      <c r="B462" s="71"/>
    </row>
    <row r="463" spans="2:2" s="69" customFormat="1" x14ac:dyDescent="0.6">
      <c r="B463" s="71"/>
    </row>
    <row r="464" spans="2:2" s="69" customFormat="1" x14ac:dyDescent="0.6">
      <c r="B464" s="71"/>
    </row>
    <row r="465" spans="2:2" s="69" customFormat="1" x14ac:dyDescent="0.6">
      <c r="B465" s="71"/>
    </row>
    <row r="466" spans="2:2" s="69" customFormat="1" x14ac:dyDescent="0.6">
      <c r="B466" s="71"/>
    </row>
    <row r="467" spans="2:2" s="69" customFormat="1" x14ac:dyDescent="0.6">
      <c r="B467" s="71"/>
    </row>
    <row r="468" spans="2:2" s="69" customFormat="1" x14ac:dyDescent="0.6">
      <c r="B468" s="71"/>
    </row>
    <row r="469" spans="2:2" s="69" customFormat="1" x14ac:dyDescent="0.6">
      <c r="B469" s="71"/>
    </row>
    <row r="470" spans="2:2" s="69" customFormat="1" x14ac:dyDescent="0.6">
      <c r="B470" s="71"/>
    </row>
    <row r="471" spans="2:2" s="69" customFormat="1" x14ac:dyDescent="0.6">
      <c r="B471" s="71"/>
    </row>
    <row r="472" spans="2:2" s="69" customFormat="1" x14ac:dyDescent="0.6">
      <c r="B472" s="71"/>
    </row>
    <row r="473" spans="2:2" s="69" customFormat="1" x14ac:dyDescent="0.6">
      <c r="B473" s="71"/>
    </row>
    <row r="474" spans="2:2" s="69" customFormat="1" x14ac:dyDescent="0.6">
      <c r="B474" s="71"/>
    </row>
    <row r="475" spans="2:2" s="69" customFormat="1" x14ac:dyDescent="0.6">
      <c r="B475" s="71"/>
    </row>
    <row r="476" spans="2:2" s="69" customFormat="1" x14ac:dyDescent="0.6">
      <c r="B476" s="71"/>
    </row>
    <row r="477" spans="2:2" s="69" customFormat="1" x14ac:dyDescent="0.6">
      <c r="B477" s="71"/>
    </row>
    <row r="478" spans="2:2" s="69" customFormat="1" x14ac:dyDescent="0.6">
      <c r="B478" s="71"/>
    </row>
    <row r="479" spans="2:2" s="69" customFormat="1" x14ac:dyDescent="0.6">
      <c r="B479" s="71"/>
    </row>
    <row r="480" spans="2:2" s="69" customFormat="1" x14ac:dyDescent="0.6">
      <c r="B480" s="71"/>
    </row>
    <row r="481" spans="2:2" s="69" customFormat="1" x14ac:dyDescent="0.6">
      <c r="B481" s="71"/>
    </row>
    <row r="482" spans="2:2" s="69" customFormat="1" x14ac:dyDescent="0.6">
      <c r="B482" s="71"/>
    </row>
    <row r="483" spans="2:2" s="69" customFormat="1" x14ac:dyDescent="0.6">
      <c r="B483" s="71"/>
    </row>
    <row r="484" spans="2:2" s="69" customFormat="1" x14ac:dyDescent="0.6">
      <c r="B484" s="71"/>
    </row>
    <row r="485" spans="2:2" s="69" customFormat="1" x14ac:dyDescent="0.6">
      <c r="B485" s="71"/>
    </row>
    <row r="486" spans="2:2" s="69" customFormat="1" x14ac:dyDescent="0.6">
      <c r="B486" s="71"/>
    </row>
    <row r="487" spans="2:2" s="69" customFormat="1" x14ac:dyDescent="0.6">
      <c r="B487" s="71"/>
    </row>
    <row r="488" spans="2:2" s="69" customFormat="1" x14ac:dyDescent="0.6">
      <c r="B488" s="71"/>
    </row>
    <row r="489" spans="2:2" s="69" customFormat="1" x14ac:dyDescent="0.6">
      <c r="B489" s="71"/>
    </row>
    <row r="490" spans="2:2" s="69" customFormat="1" x14ac:dyDescent="0.6">
      <c r="B490" s="71"/>
    </row>
    <row r="491" spans="2:2" s="69" customFormat="1" x14ac:dyDescent="0.6">
      <c r="B491" s="71"/>
    </row>
    <row r="492" spans="2:2" s="69" customFormat="1" x14ac:dyDescent="0.6">
      <c r="B492" s="71"/>
    </row>
    <row r="493" spans="2:2" s="69" customFormat="1" x14ac:dyDescent="0.6">
      <c r="B493" s="71"/>
    </row>
    <row r="494" spans="2:2" s="69" customFormat="1" x14ac:dyDescent="0.6">
      <c r="B494" s="71"/>
    </row>
    <row r="495" spans="2:2" s="69" customFormat="1" x14ac:dyDescent="0.6">
      <c r="B495" s="71"/>
    </row>
    <row r="496" spans="2:2" s="69" customFormat="1" x14ac:dyDescent="0.6">
      <c r="B496" s="71"/>
    </row>
    <row r="497" spans="2:2" s="69" customFormat="1" x14ac:dyDescent="0.6">
      <c r="B497" s="71"/>
    </row>
    <row r="498" spans="2:2" s="69" customFormat="1" x14ac:dyDescent="0.6">
      <c r="B498" s="71"/>
    </row>
    <row r="499" spans="2:2" s="69" customFormat="1" x14ac:dyDescent="0.6">
      <c r="B499" s="71"/>
    </row>
    <row r="500" spans="2:2" s="69" customFormat="1" x14ac:dyDescent="0.6">
      <c r="B500" s="71"/>
    </row>
    <row r="501" spans="2:2" s="69" customFormat="1" x14ac:dyDescent="0.6">
      <c r="B501" s="71"/>
    </row>
    <row r="502" spans="2:2" s="69" customFormat="1" x14ac:dyDescent="0.6">
      <c r="B502" s="71"/>
    </row>
    <row r="503" spans="2:2" s="69" customFormat="1" x14ac:dyDescent="0.6">
      <c r="B503" s="71"/>
    </row>
    <row r="504" spans="2:2" s="69" customFormat="1" x14ac:dyDescent="0.6">
      <c r="B504" s="71"/>
    </row>
    <row r="505" spans="2:2" s="69" customFormat="1" x14ac:dyDescent="0.6">
      <c r="B505" s="71"/>
    </row>
    <row r="506" spans="2:2" s="69" customFormat="1" x14ac:dyDescent="0.6">
      <c r="B506" s="71"/>
    </row>
    <row r="507" spans="2:2" s="69" customFormat="1" x14ac:dyDescent="0.6">
      <c r="B507" s="71"/>
    </row>
    <row r="508" spans="2:2" s="69" customFormat="1" x14ac:dyDescent="0.6">
      <c r="B508" s="71"/>
    </row>
    <row r="509" spans="2:2" s="69" customFormat="1" x14ac:dyDescent="0.6">
      <c r="B509" s="71"/>
    </row>
    <row r="510" spans="2:2" s="69" customFormat="1" x14ac:dyDescent="0.6">
      <c r="B510" s="71"/>
    </row>
    <row r="511" spans="2:2" s="69" customFormat="1" x14ac:dyDescent="0.6">
      <c r="B511" s="71"/>
    </row>
    <row r="512" spans="2:2" s="69" customFormat="1" x14ac:dyDescent="0.6">
      <c r="B512" s="71"/>
    </row>
    <row r="513" spans="2:2" s="69" customFormat="1" x14ac:dyDescent="0.6">
      <c r="B513" s="71"/>
    </row>
    <row r="514" spans="2:2" s="69" customFormat="1" x14ac:dyDescent="0.6">
      <c r="B514" s="71"/>
    </row>
    <row r="515" spans="2:2" s="69" customFormat="1" x14ac:dyDescent="0.6">
      <c r="B515" s="71"/>
    </row>
    <row r="516" spans="2:2" s="69" customFormat="1" x14ac:dyDescent="0.6">
      <c r="B516" s="71"/>
    </row>
    <row r="517" spans="2:2" s="69" customFormat="1" x14ac:dyDescent="0.6">
      <c r="B517" s="71"/>
    </row>
    <row r="518" spans="2:2" s="69" customFormat="1" x14ac:dyDescent="0.6">
      <c r="B518" s="71"/>
    </row>
    <row r="519" spans="2:2" s="69" customFormat="1" x14ac:dyDescent="0.6">
      <c r="B519" s="71"/>
    </row>
    <row r="520" spans="2:2" s="69" customFormat="1" x14ac:dyDescent="0.6">
      <c r="B520" s="71"/>
    </row>
    <row r="521" spans="2:2" s="69" customFormat="1" x14ac:dyDescent="0.6">
      <c r="B521" s="71"/>
    </row>
    <row r="522" spans="2:2" s="69" customFormat="1" x14ac:dyDescent="0.6">
      <c r="B522" s="71"/>
    </row>
    <row r="523" spans="2:2" s="69" customFormat="1" x14ac:dyDescent="0.6">
      <c r="B523" s="71"/>
    </row>
    <row r="524" spans="2:2" s="69" customFormat="1" x14ac:dyDescent="0.6">
      <c r="B524" s="71"/>
    </row>
    <row r="525" spans="2:2" s="69" customFormat="1" x14ac:dyDescent="0.6">
      <c r="B525" s="71"/>
    </row>
    <row r="526" spans="2:2" s="69" customFormat="1" x14ac:dyDescent="0.6">
      <c r="B526" s="71"/>
    </row>
    <row r="527" spans="2:2" s="69" customFormat="1" x14ac:dyDescent="0.6">
      <c r="B527" s="71"/>
    </row>
    <row r="528" spans="2:2" s="69" customFormat="1" x14ac:dyDescent="0.6">
      <c r="B528" s="71"/>
    </row>
    <row r="529" spans="2:2" s="69" customFormat="1" x14ac:dyDescent="0.6">
      <c r="B529" s="71"/>
    </row>
    <row r="530" spans="2:2" s="69" customFormat="1" x14ac:dyDescent="0.6">
      <c r="B530" s="71"/>
    </row>
    <row r="531" spans="2:2" s="69" customFormat="1" x14ac:dyDescent="0.6">
      <c r="B531" s="71"/>
    </row>
    <row r="532" spans="2:2" s="69" customFormat="1" x14ac:dyDescent="0.6">
      <c r="B532" s="71"/>
    </row>
    <row r="533" spans="2:2" s="69" customFormat="1" x14ac:dyDescent="0.6">
      <c r="B533" s="71"/>
    </row>
    <row r="534" spans="2:2" s="69" customFormat="1" x14ac:dyDescent="0.6">
      <c r="B534" s="71"/>
    </row>
    <row r="535" spans="2:2" s="69" customFormat="1" x14ac:dyDescent="0.6">
      <c r="B535" s="71"/>
    </row>
    <row r="536" spans="2:2" s="69" customFormat="1" x14ac:dyDescent="0.6">
      <c r="B536" s="71"/>
    </row>
    <row r="537" spans="2:2" s="69" customFormat="1" x14ac:dyDescent="0.6">
      <c r="B537" s="71"/>
    </row>
    <row r="538" spans="2:2" s="69" customFormat="1" x14ac:dyDescent="0.6">
      <c r="B538" s="71"/>
    </row>
    <row r="539" spans="2:2" s="69" customFormat="1" x14ac:dyDescent="0.6">
      <c r="B539" s="71"/>
    </row>
    <row r="540" spans="2:2" s="69" customFormat="1" x14ac:dyDescent="0.6">
      <c r="B540" s="71"/>
    </row>
    <row r="541" spans="2:2" s="69" customFormat="1" x14ac:dyDescent="0.6">
      <c r="B541" s="71"/>
    </row>
    <row r="542" spans="2:2" s="69" customFormat="1" x14ac:dyDescent="0.6">
      <c r="B542" s="71"/>
    </row>
    <row r="543" spans="2:2" s="69" customFormat="1" x14ac:dyDescent="0.6">
      <c r="B543" s="71"/>
    </row>
    <row r="544" spans="2:2" s="69" customFormat="1" x14ac:dyDescent="0.6">
      <c r="B544" s="71"/>
    </row>
    <row r="545" spans="2:2" s="69" customFormat="1" x14ac:dyDescent="0.6">
      <c r="B545" s="71"/>
    </row>
    <row r="546" spans="2:2" s="69" customFormat="1" x14ac:dyDescent="0.6">
      <c r="B546" s="71"/>
    </row>
    <row r="547" spans="2:2" s="69" customFormat="1" x14ac:dyDescent="0.6">
      <c r="B547" s="71"/>
    </row>
    <row r="548" spans="2:2" s="69" customFormat="1" x14ac:dyDescent="0.6">
      <c r="B548" s="71"/>
    </row>
    <row r="549" spans="2:2" s="69" customFormat="1" x14ac:dyDescent="0.6">
      <c r="B549" s="71"/>
    </row>
    <row r="550" spans="2:2" s="69" customFormat="1" x14ac:dyDescent="0.6">
      <c r="B550" s="71"/>
    </row>
    <row r="551" spans="2:2" s="69" customFormat="1" x14ac:dyDescent="0.6">
      <c r="B551" s="71"/>
    </row>
    <row r="552" spans="2:2" s="69" customFormat="1" x14ac:dyDescent="0.6">
      <c r="B552" s="71"/>
    </row>
    <row r="553" spans="2:2" s="69" customFormat="1" x14ac:dyDescent="0.6">
      <c r="B553" s="71"/>
    </row>
    <row r="554" spans="2:2" s="69" customFormat="1" x14ac:dyDescent="0.6">
      <c r="B554" s="71"/>
    </row>
    <row r="555" spans="2:2" s="69" customFormat="1" x14ac:dyDescent="0.6">
      <c r="B555" s="71"/>
    </row>
    <row r="556" spans="2:2" s="69" customFormat="1" x14ac:dyDescent="0.6">
      <c r="B556" s="71"/>
    </row>
    <row r="557" spans="2:2" s="69" customFormat="1" x14ac:dyDescent="0.6">
      <c r="B557" s="71"/>
    </row>
    <row r="558" spans="2:2" s="69" customFormat="1" x14ac:dyDescent="0.6">
      <c r="B558" s="71"/>
    </row>
    <row r="559" spans="2:2" s="69" customFormat="1" x14ac:dyDescent="0.6">
      <c r="B559" s="71"/>
    </row>
    <row r="560" spans="2:2" s="69" customFormat="1" x14ac:dyDescent="0.6">
      <c r="B560" s="71"/>
    </row>
    <row r="561" spans="2:2" s="69" customFormat="1" x14ac:dyDescent="0.6">
      <c r="B561" s="71"/>
    </row>
    <row r="562" spans="2:2" s="69" customFormat="1" x14ac:dyDescent="0.6">
      <c r="B562" s="71"/>
    </row>
    <row r="563" spans="2:2" s="69" customFormat="1" x14ac:dyDescent="0.6">
      <c r="B563" s="71"/>
    </row>
    <row r="564" spans="2:2" s="69" customFormat="1" x14ac:dyDescent="0.6">
      <c r="B564" s="71"/>
    </row>
    <row r="565" spans="2:2" s="69" customFormat="1" x14ac:dyDescent="0.6">
      <c r="B565" s="71"/>
    </row>
    <row r="566" spans="2:2" s="69" customFormat="1" x14ac:dyDescent="0.6">
      <c r="B566" s="71"/>
    </row>
    <row r="567" spans="2:2" s="69" customFormat="1" x14ac:dyDescent="0.6">
      <c r="B567" s="71"/>
    </row>
    <row r="568" spans="2:2" s="69" customFormat="1" x14ac:dyDescent="0.6">
      <c r="B568" s="71"/>
    </row>
    <row r="569" spans="2:2" s="69" customFormat="1" x14ac:dyDescent="0.6">
      <c r="B569" s="71"/>
    </row>
    <row r="570" spans="2:2" s="69" customFormat="1" x14ac:dyDescent="0.6">
      <c r="B570" s="71"/>
    </row>
    <row r="571" spans="2:2" s="69" customFormat="1" x14ac:dyDescent="0.6">
      <c r="B571" s="71"/>
    </row>
    <row r="572" spans="2:2" s="69" customFormat="1" x14ac:dyDescent="0.6">
      <c r="B572" s="71"/>
    </row>
    <row r="573" spans="2:2" s="69" customFormat="1" x14ac:dyDescent="0.6">
      <c r="B573" s="71"/>
    </row>
    <row r="574" spans="2:2" s="69" customFormat="1" x14ac:dyDescent="0.6">
      <c r="B574" s="71"/>
    </row>
    <row r="575" spans="2:2" s="69" customFormat="1" x14ac:dyDescent="0.6">
      <c r="B575" s="71"/>
    </row>
    <row r="576" spans="2:2" s="69" customFormat="1" x14ac:dyDescent="0.6">
      <c r="B576" s="71"/>
    </row>
    <row r="577" spans="2:2" s="69" customFormat="1" x14ac:dyDescent="0.6">
      <c r="B577" s="71"/>
    </row>
    <row r="578" spans="2:2" s="69" customFormat="1" x14ac:dyDescent="0.6">
      <c r="B578" s="71"/>
    </row>
    <row r="579" spans="2:2" s="69" customFormat="1" x14ac:dyDescent="0.6">
      <c r="B579" s="71"/>
    </row>
    <row r="580" spans="2:2" s="69" customFormat="1" x14ac:dyDescent="0.6">
      <c r="B580" s="71"/>
    </row>
    <row r="581" spans="2:2" s="69" customFormat="1" x14ac:dyDescent="0.6">
      <c r="B581" s="71"/>
    </row>
    <row r="582" spans="2:2" s="69" customFormat="1" x14ac:dyDescent="0.6">
      <c r="B582" s="71"/>
    </row>
    <row r="583" spans="2:2" s="69" customFormat="1" x14ac:dyDescent="0.6">
      <c r="B583" s="71"/>
    </row>
    <row r="584" spans="2:2" s="69" customFormat="1" x14ac:dyDescent="0.6">
      <c r="B584" s="71"/>
    </row>
    <row r="585" spans="2:2" s="69" customFormat="1" x14ac:dyDescent="0.6">
      <c r="B585" s="71"/>
    </row>
    <row r="586" spans="2:2" s="69" customFormat="1" x14ac:dyDescent="0.6">
      <c r="B586" s="71"/>
    </row>
    <row r="587" spans="2:2" s="69" customFormat="1" x14ac:dyDescent="0.6">
      <c r="B587" s="71"/>
    </row>
    <row r="588" spans="2:2" s="69" customFormat="1" x14ac:dyDescent="0.6">
      <c r="B588" s="71"/>
    </row>
    <row r="589" spans="2:2" s="69" customFormat="1" x14ac:dyDescent="0.6">
      <c r="B589" s="71"/>
    </row>
    <row r="590" spans="2:2" s="69" customFormat="1" x14ac:dyDescent="0.6">
      <c r="B590" s="71"/>
    </row>
    <row r="591" spans="2:2" s="69" customFormat="1" x14ac:dyDescent="0.6">
      <c r="B591" s="71"/>
    </row>
    <row r="592" spans="2:2" s="69" customFormat="1" x14ac:dyDescent="0.6">
      <c r="B592" s="71"/>
    </row>
    <row r="593" spans="2:2" s="69" customFormat="1" x14ac:dyDescent="0.6">
      <c r="B593" s="71"/>
    </row>
    <row r="594" spans="2:2" s="69" customFormat="1" x14ac:dyDescent="0.6">
      <c r="B594" s="71"/>
    </row>
    <row r="595" spans="2:2" s="69" customFormat="1" x14ac:dyDescent="0.6">
      <c r="B595" s="71"/>
    </row>
    <row r="596" spans="2:2" s="69" customFormat="1" x14ac:dyDescent="0.6">
      <c r="B596" s="71"/>
    </row>
    <row r="597" spans="2:2" s="69" customFormat="1" x14ac:dyDescent="0.6">
      <c r="B597" s="71"/>
    </row>
    <row r="598" spans="2:2" s="69" customFormat="1" x14ac:dyDescent="0.6">
      <c r="B598" s="71"/>
    </row>
    <row r="599" spans="2:2" s="69" customFormat="1" x14ac:dyDescent="0.6">
      <c r="B599" s="71"/>
    </row>
    <row r="600" spans="2:2" s="69" customFormat="1" x14ac:dyDescent="0.6">
      <c r="B600" s="71"/>
    </row>
    <row r="601" spans="2:2" s="69" customFormat="1" x14ac:dyDescent="0.6">
      <c r="B601" s="71"/>
    </row>
    <row r="602" spans="2:2" s="69" customFormat="1" x14ac:dyDescent="0.6">
      <c r="B602" s="71"/>
    </row>
    <row r="603" spans="2:2" s="69" customFormat="1" x14ac:dyDescent="0.6">
      <c r="B603" s="71"/>
    </row>
    <row r="604" spans="2:2" s="69" customFormat="1" x14ac:dyDescent="0.6">
      <c r="B604" s="71"/>
    </row>
    <row r="605" spans="2:2" s="69" customFormat="1" x14ac:dyDescent="0.6">
      <c r="B605" s="71"/>
    </row>
    <row r="606" spans="2:2" s="69" customFormat="1" x14ac:dyDescent="0.6">
      <c r="B606" s="71"/>
    </row>
    <row r="607" spans="2:2" s="69" customFormat="1" x14ac:dyDescent="0.6">
      <c r="B607" s="71"/>
    </row>
    <row r="608" spans="2:2" s="69" customFormat="1" x14ac:dyDescent="0.6">
      <c r="B608" s="71"/>
    </row>
    <row r="609" spans="2:2" s="69" customFormat="1" x14ac:dyDescent="0.6">
      <c r="B609" s="71"/>
    </row>
    <row r="610" spans="2:2" s="69" customFormat="1" x14ac:dyDescent="0.6">
      <c r="B610" s="71"/>
    </row>
    <row r="611" spans="2:2" s="69" customFormat="1" x14ac:dyDescent="0.6">
      <c r="B611" s="71"/>
    </row>
    <row r="612" spans="2:2" s="69" customFormat="1" x14ac:dyDescent="0.6">
      <c r="B612" s="71"/>
    </row>
    <row r="613" spans="2:2" s="69" customFormat="1" x14ac:dyDescent="0.6">
      <c r="B613" s="71"/>
    </row>
    <row r="614" spans="2:2" s="69" customFormat="1" x14ac:dyDescent="0.6">
      <c r="B614" s="71"/>
    </row>
    <row r="615" spans="2:2" s="69" customFormat="1" x14ac:dyDescent="0.6">
      <c r="B615" s="71"/>
    </row>
    <row r="616" spans="2:2" s="69" customFormat="1" x14ac:dyDescent="0.6">
      <c r="B616" s="71"/>
    </row>
    <row r="617" spans="2:2" s="69" customFormat="1" x14ac:dyDescent="0.6">
      <c r="B617" s="71"/>
    </row>
    <row r="618" spans="2:2" s="69" customFormat="1" x14ac:dyDescent="0.6">
      <c r="B618" s="71"/>
    </row>
    <row r="619" spans="2:2" s="69" customFormat="1" x14ac:dyDescent="0.6">
      <c r="B619" s="71"/>
    </row>
    <row r="620" spans="2:2" s="69" customFormat="1" x14ac:dyDescent="0.6">
      <c r="B620" s="71"/>
    </row>
    <row r="621" spans="2:2" s="69" customFormat="1" x14ac:dyDescent="0.6">
      <c r="B621" s="71"/>
    </row>
    <row r="622" spans="2:2" s="69" customFormat="1" x14ac:dyDescent="0.6">
      <c r="B622" s="71"/>
    </row>
    <row r="623" spans="2:2" s="69" customFormat="1" x14ac:dyDescent="0.6">
      <c r="B623" s="71"/>
    </row>
    <row r="624" spans="2:2" s="69" customFormat="1" x14ac:dyDescent="0.6">
      <c r="B624" s="71"/>
    </row>
    <row r="625" spans="2:2" s="69" customFormat="1" x14ac:dyDescent="0.6">
      <c r="B625" s="71"/>
    </row>
    <row r="626" spans="2:2" s="69" customFormat="1" x14ac:dyDescent="0.6">
      <c r="B626" s="71"/>
    </row>
    <row r="627" spans="2:2" s="69" customFormat="1" x14ac:dyDescent="0.6">
      <c r="B627" s="71"/>
    </row>
    <row r="628" spans="2:2" s="69" customFormat="1" x14ac:dyDescent="0.6">
      <c r="B628" s="71"/>
    </row>
    <row r="629" spans="2:2" s="69" customFormat="1" x14ac:dyDescent="0.6">
      <c r="B629" s="71"/>
    </row>
    <row r="630" spans="2:2" s="69" customFormat="1" x14ac:dyDescent="0.6">
      <c r="B630" s="71"/>
    </row>
    <row r="631" spans="2:2" s="69" customFormat="1" x14ac:dyDescent="0.6">
      <c r="B631" s="71"/>
    </row>
    <row r="632" spans="2:2" s="69" customFormat="1" x14ac:dyDescent="0.6">
      <c r="B632" s="71"/>
    </row>
    <row r="633" spans="2:2" s="69" customFormat="1" x14ac:dyDescent="0.6">
      <c r="B633" s="71"/>
    </row>
    <row r="634" spans="2:2" s="69" customFormat="1" x14ac:dyDescent="0.6">
      <c r="B634" s="71"/>
    </row>
    <row r="635" spans="2:2" s="69" customFormat="1" x14ac:dyDescent="0.6">
      <c r="B635" s="71"/>
    </row>
    <row r="636" spans="2:2" s="69" customFormat="1" x14ac:dyDescent="0.6">
      <c r="B636" s="71"/>
    </row>
    <row r="637" spans="2:2" s="69" customFormat="1" x14ac:dyDescent="0.6">
      <c r="B637" s="71"/>
    </row>
    <row r="638" spans="2:2" s="69" customFormat="1" x14ac:dyDescent="0.6">
      <c r="B638" s="71"/>
    </row>
    <row r="639" spans="2:2" s="69" customFormat="1" x14ac:dyDescent="0.6">
      <c r="B639" s="71"/>
    </row>
    <row r="640" spans="2:2" s="69" customFormat="1" x14ac:dyDescent="0.6">
      <c r="B640" s="71"/>
    </row>
    <row r="641" spans="2:2" s="69" customFormat="1" x14ac:dyDescent="0.6">
      <c r="B641" s="71"/>
    </row>
    <row r="642" spans="2:2" s="69" customFormat="1" x14ac:dyDescent="0.6">
      <c r="B642" s="71"/>
    </row>
    <row r="643" spans="2:2" s="69" customFormat="1" x14ac:dyDescent="0.6">
      <c r="B643" s="71"/>
    </row>
    <row r="644" spans="2:2" s="69" customFormat="1" x14ac:dyDescent="0.6">
      <c r="B644" s="71"/>
    </row>
    <row r="645" spans="2:2" s="69" customFormat="1" x14ac:dyDescent="0.6">
      <c r="B645" s="71"/>
    </row>
    <row r="646" spans="2:2" s="69" customFormat="1" x14ac:dyDescent="0.6">
      <c r="B646" s="71"/>
    </row>
    <row r="647" spans="2:2" s="69" customFormat="1" x14ac:dyDescent="0.6">
      <c r="B647" s="71"/>
    </row>
    <row r="648" spans="2:2" s="69" customFormat="1" x14ac:dyDescent="0.6">
      <c r="B648" s="71"/>
    </row>
    <row r="649" spans="2:2" s="69" customFormat="1" x14ac:dyDescent="0.6">
      <c r="B649" s="71"/>
    </row>
    <row r="650" spans="2:2" s="69" customFormat="1" x14ac:dyDescent="0.6">
      <c r="B650" s="71"/>
    </row>
    <row r="651" spans="2:2" s="69" customFormat="1" x14ac:dyDescent="0.6">
      <c r="B651" s="71"/>
    </row>
    <row r="652" spans="2:2" s="69" customFormat="1" x14ac:dyDescent="0.6">
      <c r="B652" s="71"/>
    </row>
    <row r="653" spans="2:2" s="69" customFormat="1" x14ac:dyDescent="0.6">
      <c r="B653" s="71"/>
    </row>
    <row r="654" spans="2:2" s="69" customFormat="1" x14ac:dyDescent="0.6">
      <c r="B654" s="71"/>
    </row>
    <row r="655" spans="2:2" s="69" customFormat="1" x14ac:dyDescent="0.6">
      <c r="B655" s="71"/>
    </row>
    <row r="656" spans="2:2" s="69" customFormat="1" x14ac:dyDescent="0.6">
      <c r="B656" s="71"/>
    </row>
    <row r="657" spans="2:2" s="69" customFormat="1" x14ac:dyDescent="0.6">
      <c r="B657" s="71"/>
    </row>
    <row r="658" spans="2:2" s="69" customFormat="1" x14ac:dyDescent="0.6">
      <c r="B658" s="71"/>
    </row>
    <row r="659" spans="2:2" s="69" customFormat="1" x14ac:dyDescent="0.6">
      <c r="B659" s="71"/>
    </row>
    <row r="660" spans="2:2" s="69" customFormat="1" x14ac:dyDescent="0.6">
      <c r="B660" s="71"/>
    </row>
    <row r="661" spans="2:2" s="69" customFormat="1" x14ac:dyDescent="0.6">
      <c r="B661" s="71"/>
    </row>
    <row r="662" spans="2:2" s="69" customFormat="1" x14ac:dyDescent="0.6">
      <c r="B662" s="71"/>
    </row>
    <row r="663" spans="2:2" s="69" customFormat="1" x14ac:dyDescent="0.6">
      <c r="B663" s="71"/>
    </row>
    <row r="664" spans="2:2" s="69" customFormat="1" x14ac:dyDescent="0.6">
      <c r="B664" s="71"/>
    </row>
    <row r="665" spans="2:2" s="69" customFormat="1" x14ac:dyDescent="0.6">
      <c r="B665" s="71"/>
    </row>
    <row r="666" spans="2:2" s="69" customFormat="1" x14ac:dyDescent="0.6">
      <c r="B666" s="71"/>
    </row>
    <row r="667" spans="2:2" s="69" customFormat="1" x14ac:dyDescent="0.6">
      <c r="B667" s="71"/>
    </row>
    <row r="668" spans="2:2" s="69" customFormat="1" x14ac:dyDescent="0.6">
      <c r="B668" s="71"/>
    </row>
    <row r="669" spans="2:2" s="69" customFormat="1" x14ac:dyDescent="0.6">
      <c r="B669" s="71"/>
    </row>
    <row r="670" spans="2:2" s="69" customFormat="1" x14ac:dyDescent="0.6">
      <c r="B670" s="71"/>
    </row>
    <row r="671" spans="2:2" s="69" customFormat="1" x14ac:dyDescent="0.6">
      <c r="B671" s="71"/>
    </row>
    <row r="672" spans="2:2" s="69" customFormat="1" x14ac:dyDescent="0.6">
      <c r="B672" s="71"/>
    </row>
    <row r="673" spans="2:2" s="69" customFormat="1" x14ac:dyDescent="0.6">
      <c r="B673" s="71"/>
    </row>
    <row r="674" spans="2:2" s="69" customFormat="1" x14ac:dyDescent="0.6">
      <c r="B674" s="71"/>
    </row>
    <row r="675" spans="2:2" s="69" customFormat="1" x14ac:dyDescent="0.6">
      <c r="B675" s="71"/>
    </row>
    <row r="676" spans="2:2" s="69" customFormat="1" x14ac:dyDescent="0.6">
      <c r="B676" s="71"/>
    </row>
    <row r="677" spans="2:2" s="69" customFormat="1" x14ac:dyDescent="0.6">
      <c r="B677" s="71"/>
    </row>
    <row r="678" spans="2:2" s="69" customFormat="1" x14ac:dyDescent="0.6">
      <c r="B678" s="71"/>
    </row>
    <row r="679" spans="2:2" s="69" customFormat="1" x14ac:dyDescent="0.6">
      <c r="B679" s="71"/>
    </row>
    <row r="680" spans="2:2" s="69" customFormat="1" x14ac:dyDescent="0.6">
      <c r="B680" s="71"/>
    </row>
    <row r="681" spans="2:2" s="69" customFormat="1" x14ac:dyDescent="0.6">
      <c r="B681" s="71"/>
    </row>
    <row r="682" spans="2:2" s="69" customFormat="1" x14ac:dyDescent="0.6">
      <c r="B682" s="71"/>
    </row>
    <row r="683" spans="2:2" s="69" customFormat="1" x14ac:dyDescent="0.6">
      <c r="B683" s="71"/>
    </row>
    <row r="684" spans="2:2" s="69" customFormat="1" x14ac:dyDescent="0.6">
      <c r="B684" s="71"/>
    </row>
    <row r="685" spans="2:2" s="69" customFormat="1" x14ac:dyDescent="0.6">
      <c r="B685" s="71"/>
    </row>
    <row r="686" spans="2:2" s="69" customFormat="1" x14ac:dyDescent="0.6">
      <c r="B686" s="71"/>
    </row>
    <row r="687" spans="2:2" s="69" customFormat="1" x14ac:dyDescent="0.6">
      <c r="B687" s="71"/>
    </row>
    <row r="688" spans="2:2" s="69" customFormat="1" x14ac:dyDescent="0.6">
      <c r="B688" s="71"/>
    </row>
    <row r="689" spans="2:2" s="69" customFormat="1" x14ac:dyDescent="0.6">
      <c r="B689" s="71"/>
    </row>
    <row r="690" spans="2:2" s="69" customFormat="1" x14ac:dyDescent="0.6">
      <c r="B690" s="71"/>
    </row>
    <row r="691" spans="2:2" s="69" customFormat="1" x14ac:dyDescent="0.6">
      <c r="B691" s="71"/>
    </row>
    <row r="692" spans="2:2" s="69" customFormat="1" x14ac:dyDescent="0.6">
      <c r="B692" s="71"/>
    </row>
    <row r="693" spans="2:2" s="69" customFormat="1" x14ac:dyDescent="0.6">
      <c r="B693" s="71"/>
    </row>
    <row r="694" spans="2:2" s="69" customFormat="1" x14ac:dyDescent="0.6">
      <c r="B694" s="71"/>
    </row>
    <row r="695" spans="2:2" s="69" customFormat="1" x14ac:dyDescent="0.6">
      <c r="B695" s="71"/>
    </row>
    <row r="696" spans="2:2" s="69" customFormat="1" x14ac:dyDescent="0.6">
      <c r="B696" s="71"/>
    </row>
    <row r="697" spans="2:2" s="69" customFormat="1" x14ac:dyDescent="0.6">
      <c r="B697" s="71"/>
    </row>
    <row r="698" spans="2:2" s="69" customFormat="1" x14ac:dyDescent="0.6">
      <c r="B698" s="71"/>
    </row>
    <row r="699" spans="2:2" s="69" customFormat="1" x14ac:dyDescent="0.6">
      <c r="B699" s="71"/>
    </row>
    <row r="700" spans="2:2" s="69" customFormat="1" x14ac:dyDescent="0.6">
      <c r="B700" s="71"/>
    </row>
    <row r="701" spans="2:2" s="69" customFormat="1" x14ac:dyDescent="0.6">
      <c r="B701" s="71"/>
    </row>
    <row r="702" spans="2:2" s="69" customFormat="1" x14ac:dyDescent="0.6">
      <c r="B702" s="71"/>
    </row>
    <row r="703" spans="2:2" s="69" customFormat="1" x14ac:dyDescent="0.6">
      <c r="B703" s="71"/>
    </row>
    <row r="704" spans="2:2" s="69" customFormat="1" x14ac:dyDescent="0.6">
      <c r="B704" s="71"/>
    </row>
    <row r="705" spans="2:2" s="69" customFormat="1" x14ac:dyDescent="0.6">
      <c r="B705" s="71"/>
    </row>
    <row r="706" spans="2:2" s="69" customFormat="1" x14ac:dyDescent="0.6">
      <c r="B706" s="71"/>
    </row>
    <row r="707" spans="2:2" s="69" customFormat="1" x14ac:dyDescent="0.6">
      <c r="B707" s="71"/>
    </row>
    <row r="708" spans="2:2" s="69" customFormat="1" x14ac:dyDescent="0.6">
      <c r="B708" s="71"/>
    </row>
    <row r="709" spans="2:2" s="69" customFormat="1" x14ac:dyDescent="0.6">
      <c r="B709" s="71"/>
    </row>
    <row r="710" spans="2:2" s="69" customFormat="1" x14ac:dyDescent="0.6">
      <c r="B710" s="71"/>
    </row>
    <row r="711" spans="2:2" s="69" customFormat="1" x14ac:dyDescent="0.6">
      <c r="B711" s="71"/>
    </row>
    <row r="712" spans="2:2" s="69" customFormat="1" x14ac:dyDescent="0.6">
      <c r="B712" s="71"/>
    </row>
    <row r="713" spans="2:2" s="69" customFormat="1" x14ac:dyDescent="0.6">
      <c r="B713" s="71"/>
    </row>
    <row r="714" spans="2:2" s="69" customFormat="1" x14ac:dyDescent="0.6">
      <c r="B714" s="71"/>
    </row>
    <row r="715" spans="2:2" s="69" customFormat="1" x14ac:dyDescent="0.6">
      <c r="B715" s="71"/>
    </row>
    <row r="716" spans="2:2" s="69" customFormat="1" x14ac:dyDescent="0.6">
      <c r="B716" s="71"/>
    </row>
    <row r="717" spans="2:2" s="69" customFormat="1" x14ac:dyDescent="0.6">
      <c r="B717" s="71"/>
    </row>
    <row r="718" spans="2:2" s="69" customFormat="1" x14ac:dyDescent="0.6">
      <c r="B718" s="71"/>
    </row>
    <row r="719" spans="2:2" s="69" customFormat="1" x14ac:dyDescent="0.6">
      <c r="B719" s="71"/>
    </row>
    <row r="720" spans="2:2" s="69" customFormat="1" x14ac:dyDescent="0.6">
      <c r="B720" s="71"/>
    </row>
    <row r="721" spans="2:2" s="69" customFormat="1" x14ac:dyDescent="0.6">
      <c r="B721" s="71"/>
    </row>
    <row r="722" spans="2:2" s="69" customFormat="1" x14ac:dyDescent="0.6">
      <c r="B722" s="71"/>
    </row>
    <row r="723" spans="2:2" s="69" customFormat="1" x14ac:dyDescent="0.6">
      <c r="B723" s="71"/>
    </row>
    <row r="724" spans="2:2" s="69" customFormat="1" x14ac:dyDescent="0.6">
      <c r="B724" s="71"/>
    </row>
    <row r="725" spans="2:2" s="69" customFormat="1" x14ac:dyDescent="0.6">
      <c r="B725" s="71"/>
    </row>
    <row r="726" spans="2:2" s="69" customFormat="1" x14ac:dyDescent="0.6">
      <c r="B726" s="71"/>
    </row>
    <row r="727" spans="2:2" s="69" customFormat="1" x14ac:dyDescent="0.6">
      <c r="B727" s="71"/>
    </row>
    <row r="728" spans="2:2" s="69" customFormat="1" x14ac:dyDescent="0.6">
      <c r="B728" s="71"/>
    </row>
    <row r="729" spans="2:2" s="69" customFormat="1" x14ac:dyDescent="0.6">
      <c r="B729" s="71"/>
    </row>
    <row r="730" spans="2:2" s="69" customFormat="1" x14ac:dyDescent="0.6">
      <c r="B730" s="71"/>
    </row>
    <row r="731" spans="2:2" s="69" customFormat="1" x14ac:dyDescent="0.6">
      <c r="B731" s="71"/>
    </row>
    <row r="732" spans="2:2" s="69" customFormat="1" x14ac:dyDescent="0.6">
      <c r="B732" s="71"/>
    </row>
    <row r="733" spans="2:2" s="69" customFormat="1" x14ac:dyDescent="0.6">
      <c r="B733" s="71"/>
    </row>
    <row r="734" spans="2:2" s="69" customFormat="1" x14ac:dyDescent="0.6">
      <c r="B734" s="71"/>
    </row>
    <row r="735" spans="2:2" s="69" customFormat="1" x14ac:dyDescent="0.6">
      <c r="B735" s="71"/>
    </row>
    <row r="736" spans="2:2" s="69" customFormat="1" x14ac:dyDescent="0.6">
      <c r="B736" s="71"/>
    </row>
    <row r="737" spans="2:2" s="69" customFormat="1" x14ac:dyDescent="0.6">
      <c r="B737" s="71"/>
    </row>
    <row r="738" spans="2:2" s="69" customFormat="1" x14ac:dyDescent="0.6">
      <c r="B738" s="71"/>
    </row>
    <row r="739" spans="2:2" s="69" customFormat="1" x14ac:dyDescent="0.6">
      <c r="B739" s="71"/>
    </row>
    <row r="740" spans="2:2" s="69" customFormat="1" x14ac:dyDescent="0.6">
      <c r="B740" s="71"/>
    </row>
    <row r="741" spans="2:2" s="69" customFormat="1" x14ac:dyDescent="0.6">
      <c r="B741" s="71"/>
    </row>
    <row r="742" spans="2:2" s="69" customFormat="1" x14ac:dyDescent="0.6">
      <c r="B742" s="71"/>
    </row>
    <row r="743" spans="2:2" s="69" customFormat="1" x14ac:dyDescent="0.6">
      <c r="B743" s="71"/>
    </row>
    <row r="744" spans="2:2" s="69" customFormat="1" x14ac:dyDescent="0.6">
      <c r="B744" s="71"/>
    </row>
    <row r="745" spans="2:2" s="69" customFormat="1" x14ac:dyDescent="0.6">
      <c r="B745" s="71"/>
    </row>
    <row r="746" spans="2:2" s="69" customFormat="1" x14ac:dyDescent="0.6">
      <c r="B746" s="71"/>
    </row>
    <row r="747" spans="2:2" s="69" customFormat="1" x14ac:dyDescent="0.6">
      <c r="B747" s="71"/>
    </row>
    <row r="748" spans="2:2" s="69" customFormat="1" x14ac:dyDescent="0.6">
      <c r="B748" s="71"/>
    </row>
    <row r="749" spans="2:2" s="69" customFormat="1" x14ac:dyDescent="0.6">
      <c r="B749" s="71"/>
    </row>
    <row r="750" spans="2:2" s="69" customFormat="1" x14ac:dyDescent="0.6">
      <c r="B750" s="71"/>
    </row>
    <row r="751" spans="2:2" s="69" customFormat="1" x14ac:dyDescent="0.6">
      <c r="B751" s="71"/>
    </row>
    <row r="752" spans="2:2" s="69" customFormat="1" x14ac:dyDescent="0.6">
      <c r="B752" s="71"/>
    </row>
    <row r="753" spans="2:2" s="69" customFormat="1" x14ac:dyDescent="0.6">
      <c r="B753" s="71"/>
    </row>
    <row r="754" spans="2:2" s="69" customFormat="1" x14ac:dyDescent="0.6">
      <c r="B754" s="71"/>
    </row>
    <row r="755" spans="2:2" s="69" customFormat="1" x14ac:dyDescent="0.6">
      <c r="B755" s="71"/>
    </row>
    <row r="756" spans="2:2" s="69" customFormat="1" x14ac:dyDescent="0.6">
      <c r="B756" s="71"/>
    </row>
    <row r="757" spans="2:2" s="69" customFormat="1" x14ac:dyDescent="0.6">
      <c r="B757" s="71"/>
    </row>
    <row r="758" spans="2:2" s="69" customFormat="1" x14ac:dyDescent="0.6">
      <c r="B758" s="71"/>
    </row>
    <row r="759" spans="2:2" s="69" customFormat="1" x14ac:dyDescent="0.6">
      <c r="B759" s="71"/>
    </row>
    <row r="760" spans="2:2" s="69" customFormat="1" x14ac:dyDescent="0.6">
      <c r="B760" s="71"/>
    </row>
    <row r="761" spans="2:2" s="69" customFormat="1" x14ac:dyDescent="0.6">
      <c r="B761" s="71"/>
    </row>
    <row r="762" spans="2:2" s="69" customFormat="1" x14ac:dyDescent="0.6">
      <c r="B762" s="71"/>
    </row>
    <row r="763" spans="2:2" s="69" customFormat="1" x14ac:dyDescent="0.6">
      <c r="B763" s="71"/>
    </row>
    <row r="764" spans="2:2" s="69" customFormat="1" x14ac:dyDescent="0.6">
      <c r="B764" s="71"/>
    </row>
    <row r="765" spans="2:2" s="69" customFormat="1" x14ac:dyDescent="0.6">
      <c r="B765" s="71"/>
    </row>
    <row r="766" spans="2:2" s="69" customFormat="1" x14ac:dyDescent="0.6">
      <c r="B766" s="71"/>
    </row>
    <row r="767" spans="2:2" s="69" customFormat="1" x14ac:dyDescent="0.6">
      <c r="B767" s="71"/>
    </row>
    <row r="768" spans="2:2" s="69" customFormat="1" x14ac:dyDescent="0.6">
      <c r="B768" s="71"/>
    </row>
    <row r="769" spans="2:2" s="69" customFormat="1" x14ac:dyDescent="0.6">
      <c r="B769" s="71"/>
    </row>
    <row r="770" spans="2:2" s="69" customFormat="1" x14ac:dyDescent="0.6">
      <c r="B770" s="71"/>
    </row>
    <row r="771" spans="2:2" s="69" customFormat="1" x14ac:dyDescent="0.6">
      <c r="B771" s="71"/>
    </row>
    <row r="772" spans="2:2" s="69" customFormat="1" x14ac:dyDescent="0.6">
      <c r="B772" s="71"/>
    </row>
    <row r="773" spans="2:2" s="69" customFormat="1" x14ac:dyDescent="0.6">
      <c r="B773" s="71"/>
    </row>
    <row r="774" spans="2:2" s="69" customFormat="1" x14ac:dyDescent="0.6">
      <c r="B774" s="71"/>
    </row>
    <row r="775" spans="2:2" s="69" customFormat="1" x14ac:dyDescent="0.6">
      <c r="B775" s="71"/>
    </row>
    <row r="776" spans="2:2" s="69" customFormat="1" x14ac:dyDescent="0.6">
      <c r="B776" s="71"/>
    </row>
    <row r="777" spans="2:2" s="69" customFormat="1" x14ac:dyDescent="0.6">
      <c r="B777" s="71"/>
    </row>
    <row r="778" spans="2:2" s="69" customFormat="1" x14ac:dyDescent="0.6">
      <c r="B778" s="71"/>
    </row>
    <row r="779" spans="2:2" s="69" customFormat="1" x14ac:dyDescent="0.6">
      <c r="B779" s="71"/>
    </row>
    <row r="780" spans="2:2" s="69" customFormat="1" x14ac:dyDescent="0.6">
      <c r="B780" s="71"/>
    </row>
    <row r="781" spans="2:2" s="69" customFormat="1" x14ac:dyDescent="0.6">
      <c r="B781" s="71"/>
    </row>
    <row r="782" spans="2:2" s="69" customFormat="1" x14ac:dyDescent="0.6">
      <c r="B782" s="71"/>
    </row>
    <row r="783" spans="2:2" s="69" customFormat="1" x14ac:dyDescent="0.6">
      <c r="B783" s="71"/>
    </row>
    <row r="784" spans="2:2" s="69" customFormat="1" x14ac:dyDescent="0.6">
      <c r="B784" s="71"/>
    </row>
    <row r="785" spans="2:2" s="69" customFormat="1" x14ac:dyDescent="0.6">
      <c r="B785" s="71"/>
    </row>
    <row r="786" spans="2:2" s="69" customFormat="1" x14ac:dyDescent="0.6">
      <c r="B786" s="71"/>
    </row>
    <row r="787" spans="2:2" s="69" customFormat="1" x14ac:dyDescent="0.6">
      <c r="B787" s="71"/>
    </row>
    <row r="788" spans="2:2" s="69" customFormat="1" x14ac:dyDescent="0.6">
      <c r="B788" s="71"/>
    </row>
    <row r="789" spans="2:2" s="69" customFormat="1" x14ac:dyDescent="0.6">
      <c r="B789" s="71"/>
    </row>
    <row r="790" spans="2:2" s="69" customFormat="1" x14ac:dyDescent="0.6">
      <c r="B790" s="71"/>
    </row>
    <row r="791" spans="2:2" s="69" customFormat="1" x14ac:dyDescent="0.6">
      <c r="B791" s="71"/>
    </row>
    <row r="792" spans="2:2" s="69" customFormat="1" x14ac:dyDescent="0.6">
      <c r="B792" s="71"/>
    </row>
    <row r="793" spans="2:2" s="69" customFormat="1" x14ac:dyDescent="0.6">
      <c r="B793" s="71"/>
    </row>
    <row r="794" spans="2:2" s="69" customFormat="1" x14ac:dyDescent="0.6">
      <c r="B794" s="71"/>
    </row>
    <row r="795" spans="2:2" s="69" customFormat="1" x14ac:dyDescent="0.6">
      <c r="B795" s="71"/>
    </row>
    <row r="796" spans="2:2" s="69" customFormat="1" x14ac:dyDescent="0.6">
      <c r="B796" s="71"/>
    </row>
    <row r="797" spans="2:2" s="69" customFormat="1" x14ac:dyDescent="0.6">
      <c r="B797" s="71"/>
    </row>
    <row r="798" spans="2:2" s="69" customFormat="1" x14ac:dyDescent="0.6">
      <c r="B798" s="71"/>
    </row>
    <row r="799" spans="2:2" s="69" customFormat="1" x14ac:dyDescent="0.6">
      <c r="B799" s="71"/>
    </row>
    <row r="800" spans="2:2" s="69" customFormat="1" x14ac:dyDescent="0.6">
      <c r="B800" s="71"/>
    </row>
    <row r="801" spans="2:2" s="69" customFormat="1" x14ac:dyDescent="0.6">
      <c r="B801" s="71"/>
    </row>
    <row r="802" spans="2:2" s="69" customFormat="1" x14ac:dyDescent="0.6">
      <c r="B802" s="71"/>
    </row>
    <row r="803" spans="2:2" s="69" customFormat="1" x14ac:dyDescent="0.6">
      <c r="B803" s="71"/>
    </row>
    <row r="804" spans="2:2" s="69" customFormat="1" x14ac:dyDescent="0.6">
      <c r="B804" s="71"/>
    </row>
    <row r="805" spans="2:2" s="69" customFormat="1" x14ac:dyDescent="0.6">
      <c r="B805" s="71"/>
    </row>
    <row r="806" spans="2:2" s="69" customFormat="1" x14ac:dyDescent="0.6">
      <c r="B806" s="71"/>
    </row>
    <row r="807" spans="2:2" s="69" customFormat="1" x14ac:dyDescent="0.6">
      <c r="B807" s="71"/>
    </row>
  </sheetData>
  <sheetProtection algorithmName="SHA-512" hashValue="OzdB+/C5AKIEQL1X9oIBUgZkC0HCZmsL+iGk+QePzBDZwwXgyAEA4NJM8XYR/fLc7bwbnwqRWS25cVPVvxHsqQ==" saltValue="DiqBsLq8Hl+rPUEHZHJ8UA==" spinCount="100000" sheet="1" objects="1" scenarios="1"/>
  <mergeCells count="26">
    <mergeCell ref="V67:W67"/>
    <mergeCell ref="X66:Y66"/>
    <mergeCell ref="X67:Y67"/>
    <mergeCell ref="D67:H67"/>
    <mergeCell ref="I67:J67"/>
    <mergeCell ref="Q67:S67"/>
    <mergeCell ref="T66:U66"/>
    <mergeCell ref="T67:U67"/>
    <mergeCell ref="D45:G45"/>
    <mergeCell ref="I45:J45"/>
    <mergeCell ref="D65:H65"/>
    <mergeCell ref="I65:J65"/>
    <mergeCell ref="D66:H66"/>
    <mergeCell ref="I66:J66"/>
    <mergeCell ref="K65:L65"/>
    <mergeCell ref="K66:L66"/>
    <mergeCell ref="K67:L67"/>
    <mergeCell ref="M66:P66"/>
    <mergeCell ref="M67:P67"/>
    <mergeCell ref="M65:P65"/>
    <mergeCell ref="X65:Y65"/>
    <mergeCell ref="V65:W65"/>
    <mergeCell ref="V66:W66"/>
    <mergeCell ref="Q65:S65"/>
    <mergeCell ref="T65:U65"/>
    <mergeCell ref="Q66:S66"/>
  </mergeCells>
  <dataValidations count="1">
    <dataValidation type="list" allowBlank="1" showInputMessage="1" showErrorMessage="1" sqref="Y11" xr:uid="{E02444A3-AEE7-4CC4-8B0F-7207E6A5F456}">
      <formula1>"Diesel,Bensin"</formula1>
    </dataValidation>
  </dataValidations>
  <hyperlinks>
    <hyperlink ref="E71" r:id="rId1" xr:uid="{04D0014A-4618-4CC3-9BC4-7F61CF61EDFF}"/>
    <hyperlink ref="E70" r:id="rId2" xr:uid="{32B2865F-F8CB-4FF1-B704-38954AC2CEC3}"/>
    <hyperlink ref="E72" r:id="rId3" xr:uid="{7F637F1B-BEE8-4CC5-8621-46AF01A3170F}"/>
    <hyperlink ref="E73" r:id="rId4" xr:uid="{508411FF-6DB4-4158-B4A0-FA5696DDE62E}"/>
    <hyperlink ref="E74" r:id="rId5" xr:uid="{B5893B7E-4F24-41A6-AE60-1DE0CBB7C500}"/>
  </hyperlinks>
  <pageMargins left="0.23622047244094491" right="0.23622047244094491" top="0.55118110236220474" bottom="0.55118110236220474" header="0.31496062992125984" footer="0.31496062992125984"/>
  <pageSetup paperSize="9" scale="65" fitToHeight="0" orientation="portrait" r:id="rId6"/>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BFBCF-964A-4ED2-87C1-327465C16B03}">
  <dimension ref="B2:J23"/>
  <sheetViews>
    <sheetView workbookViewId="0">
      <selection activeCell="J3" sqref="J3"/>
    </sheetView>
  </sheetViews>
  <sheetFormatPr baseColWidth="10" defaultColWidth="11.5234375" defaultRowHeight="14.4" x14ac:dyDescent="0.55000000000000004"/>
  <cols>
    <col min="1" max="1" width="2.68359375" style="5" customWidth="1"/>
    <col min="2" max="2" width="0.41796875" style="5" customWidth="1"/>
    <col min="3" max="3" width="8.41796875" style="5" customWidth="1"/>
    <col min="4" max="4" width="18" style="5" customWidth="1"/>
    <col min="5" max="16384" width="11.5234375" style="5"/>
  </cols>
  <sheetData>
    <row r="2" spans="2:10" ht="35.4" customHeight="1" x14ac:dyDescent="0.55000000000000004">
      <c r="J2" s="40" t="s">
        <v>18</v>
      </c>
    </row>
    <row r="3" spans="2:10" ht="14.7" thickBot="1" x14ac:dyDescent="0.6">
      <c r="B3" s="41"/>
    </row>
    <row r="4" spans="2:10" x14ac:dyDescent="0.55000000000000004">
      <c r="B4" s="4"/>
      <c r="C4" s="11"/>
      <c r="D4" s="53"/>
      <c r="E4" s="53"/>
      <c r="F4" s="53"/>
      <c r="G4" s="53"/>
      <c r="H4" s="53"/>
      <c r="I4" s="53"/>
      <c r="J4" s="54"/>
    </row>
    <row r="5" spans="2:10" ht="14.7" thickBot="1" x14ac:dyDescent="0.6">
      <c r="B5" s="4"/>
      <c r="C5" s="14"/>
      <c r="D5" s="18"/>
      <c r="E5" s="18"/>
      <c r="F5" s="62" t="s">
        <v>130</v>
      </c>
      <c r="G5" s="56" t="s">
        <v>131</v>
      </c>
      <c r="H5" s="62" t="s">
        <v>132</v>
      </c>
      <c r="I5" s="56" t="s">
        <v>133</v>
      </c>
      <c r="J5" s="19"/>
    </row>
    <row r="6" spans="2:10" x14ac:dyDescent="0.55000000000000004">
      <c r="B6" s="4"/>
      <c r="C6" s="14"/>
      <c r="D6" s="209" t="s">
        <v>134</v>
      </c>
      <c r="E6" s="57" t="s">
        <v>135</v>
      </c>
      <c r="F6" s="63">
        <v>34322</v>
      </c>
      <c r="G6" s="57">
        <v>44883</v>
      </c>
      <c r="H6" s="63">
        <v>45443</v>
      </c>
      <c r="I6" s="58">
        <v>59765</v>
      </c>
      <c r="J6" s="19"/>
    </row>
    <row r="7" spans="2:10" x14ac:dyDescent="0.55000000000000004">
      <c r="B7" s="4"/>
      <c r="C7" s="14"/>
      <c r="D7" s="210"/>
      <c r="E7" s="55" t="s">
        <v>87</v>
      </c>
      <c r="F7" s="64">
        <v>35201</v>
      </c>
      <c r="G7" s="55">
        <v>46802</v>
      </c>
      <c r="H7" s="64">
        <v>48803</v>
      </c>
      <c r="I7" s="59">
        <v>61204</v>
      </c>
      <c r="J7" s="19"/>
    </row>
    <row r="8" spans="2:10" ht="14.7" thickBot="1" x14ac:dyDescent="0.6">
      <c r="B8" s="4"/>
      <c r="C8" s="14"/>
      <c r="D8" s="211"/>
      <c r="E8" s="60" t="s">
        <v>136</v>
      </c>
      <c r="F8" s="65">
        <v>34001</v>
      </c>
      <c r="G8" s="60">
        <v>45002</v>
      </c>
      <c r="H8" s="65">
        <v>48003</v>
      </c>
      <c r="I8" s="61">
        <v>62404</v>
      </c>
      <c r="J8" s="19"/>
    </row>
    <row r="9" spans="2:10" x14ac:dyDescent="0.55000000000000004">
      <c r="B9" s="4"/>
      <c r="C9" s="14"/>
      <c r="D9" s="209" t="s">
        <v>137</v>
      </c>
      <c r="E9" s="57" t="s">
        <v>135</v>
      </c>
      <c r="F9" s="63">
        <v>20160</v>
      </c>
      <c r="G9" s="57">
        <v>22140</v>
      </c>
      <c r="H9" s="63">
        <v>25380</v>
      </c>
      <c r="I9" s="58">
        <v>26640</v>
      </c>
      <c r="J9" s="19"/>
    </row>
    <row r="10" spans="2:10" x14ac:dyDescent="0.55000000000000004">
      <c r="B10" s="4"/>
      <c r="C10" s="14"/>
      <c r="D10" s="210"/>
      <c r="E10" s="55" t="s">
        <v>87</v>
      </c>
      <c r="F10" s="64">
        <v>19800</v>
      </c>
      <c r="G10" s="55">
        <v>21600</v>
      </c>
      <c r="H10" s="64">
        <v>24660</v>
      </c>
      <c r="I10" s="59">
        <v>26460</v>
      </c>
      <c r="J10" s="19"/>
    </row>
    <row r="11" spans="2:10" ht="14.7" thickBot="1" x14ac:dyDescent="0.6">
      <c r="B11" s="4"/>
      <c r="C11" s="14"/>
      <c r="D11" s="211"/>
      <c r="E11" s="60" t="s">
        <v>136</v>
      </c>
      <c r="F11" s="65">
        <v>20340</v>
      </c>
      <c r="G11" s="60">
        <v>22140</v>
      </c>
      <c r="H11" s="65">
        <v>24840</v>
      </c>
      <c r="I11" s="61">
        <v>26280</v>
      </c>
      <c r="J11" s="19"/>
    </row>
    <row r="12" spans="2:10" ht="14.7" thickBot="1" x14ac:dyDescent="0.6">
      <c r="B12" s="4"/>
      <c r="C12" s="14"/>
      <c r="D12" s="66" t="s">
        <v>138</v>
      </c>
      <c r="E12" s="57" t="s">
        <v>139</v>
      </c>
      <c r="F12" s="63">
        <v>2384</v>
      </c>
      <c r="G12" s="57">
        <v>2579</v>
      </c>
      <c r="H12" s="63">
        <v>2821</v>
      </c>
      <c r="I12" s="58">
        <v>3537</v>
      </c>
      <c r="J12" s="19"/>
    </row>
    <row r="13" spans="2:10" ht="14.7" thickBot="1" x14ac:dyDescent="0.6">
      <c r="B13" s="4"/>
      <c r="C13" s="14"/>
      <c r="D13" s="67" t="s">
        <v>140</v>
      </c>
      <c r="E13" s="57" t="s">
        <v>139</v>
      </c>
      <c r="F13" s="63">
        <v>5513</v>
      </c>
      <c r="G13" s="57">
        <v>6018</v>
      </c>
      <c r="H13" s="63">
        <v>6735</v>
      </c>
      <c r="I13" s="58">
        <v>8539</v>
      </c>
      <c r="J13" s="19"/>
    </row>
    <row r="14" spans="2:10" ht="14.7" thickBot="1" x14ac:dyDescent="0.6">
      <c r="B14" s="4"/>
      <c r="C14" s="14"/>
      <c r="D14" s="66" t="s">
        <v>75</v>
      </c>
      <c r="E14" s="57" t="s">
        <v>139</v>
      </c>
      <c r="F14" s="63">
        <v>5241</v>
      </c>
      <c r="G14" s="57">
        <v>5888</v>
      </c>
      <c r="H14" s="63">
        <v>6502</v>
      </c>
      <c r="I14" s="58">
        <v>7749</v>
      </c>
      <c r="J14" s="19"/>
    </row>
    <row r="15" spans="2:10" x14ac:dyDescent="0.55000000000000004">
      <c r="B15" s="4"/>
      <c r="C15" s="14"/>
      <c r="D15" s="209" t="s">
        <v>78</v>
      </c>
      <c r="E15" s="57" t="s">
        <v>135</v>
      </c>
      <c r="F15" s="63">
        <v>2961</v>
      </c>
      <c r="G15" s="57">
        <v>4442</v>
      </c>
      <c r="H15" s="63">
        <v>5923</v>
      </c>
      <c r="I15" s="58">
        <v>8884</v>
      </c>
      <c r="J15" s="19"/>
    </row>
    <row r="16" spans="2:10" x14ac:dyDescent="0.55000000000000004">
      <c r="B16" s="4"/>
      <c r="C16" s="14"/>
      <c r="D16" s="210"/>
      <c r="E16" s="55" t="s">
        <v>87</v>
      </c>
      <c r="F16" s="64">
        <v>2692</v>
      </c>
      <c r="G16" s="55">
        <v>4039</v>
      </c>
      <c r="H16" s="64">
        <v>5384</v>
      </c>
      <c r="I16" s="59">
        <v>8076</v>
      </c>
      <c r="J16" s="19"/>
    </row>
    <row r="17" spans="2:10" ht="14.7" thickBot="1" x14ac:dyDescent="0.6">
      <c r="B17" s="4"/>
      <c r="C17" s="14"/>
      <c r="D17" s="211"/>
      <c r="E17" s="60" t="s">
        <v>136</v>
      </c>
      <c r="F17" s="65">
        <v>2692</v>
      </c>
      <c r="G17" s="60">
        <v>4039</v>
      </c>
      <c r="H17" s="65">
        <v>5384</v>
      </c>
      <c r="I17" s="61">
        <v>8076</v>
      </c>
      <c r="J17" s="19"/>
    </row>
    <row r="18" spans="2:10" x14ac:dyDescent="0.55000000000000004">
      <c r="B18" s="4"/>
      <c r="C18" s="14"/>
      <c r="D18" s="209" t="s">
        <v>141</v>
      </c>
      <c r="E18" s="57" t="s">
        <v>135</v>
      </c>
      <c r="F18" s="63">
        <v>3947</v>
      </c>
      <c r="G18" s="57">
        <v>5205</v>
      </c>
      <c r="H18" s="63">
        <v>6783</v>
      </c>
      <c r="I18" s="58">
        <v>9728</v>
      </c>
      <c r="J18" s="19"/>
    </row>
    <row r="19" spans="2:10" x14ac:dyDescent="0.55000000000000004">
      <c r="B19" s="4"/>
      <c r="C19" s="14"/>
      <c r="D19" s="210"/>
      <c r="E19" s="55" t="s">
        <v>87</v>
      </c>
      <c r="F19" s="64">
        <v>6316</v>
      </c>
      <c r="G19" s="55">
        <v>8328</v>
      </c>
      <c r="H19" s="64">
        <v>10853</v>
      </c>
      <c r="I19" s="59">
        <v>15564</v>
      </c>
      <c r="J19" s="19"/>
    </row>
    <row r="20" spans="2:10" ht="14.7" thickBot="1" x14ac:dyDescent="0.6">
      <c r="B20" s="4"/>
      <c r="C20" s="14"/>
      <c r="D20" s="211"/>
      <c r="E20" s="60" t="s">
        <v>136</v>
      </c>
      <c r="F20" s="65">
        <v>6316</v>
      </c>
      <c r="G20" s="60">
        <v>8328</v>
      </c>
      <c r="H20" s="65">
        <v>10853</v>
      </c>
      <c r="I20" s="61">
        <v>15564</v>
      </c>
      <c r="J20" s="19"/>
    </row>
    <row r="21" spans="2:10" x14ac:dyDescent="0.55000000000000004">
      <c r="B21" s="4"/>
      <c r="C21" s="14"/>
      <c r="D21" s="18"/>
      <c r="E21" s="18"/>
      <c r="F21" s="18"/>
      <c r="G21" s="18"/>
      <c r="H21" s="18"/>
      <c r="I21" s="18"/>
      <c r="J21" s="19"/>
    </row>
    <row r="22" spans="2:10" x14ac:dyDescent="0.55000000000000004">
      <c r="B22" s="4"/>
      <c r="C22" s="14"/>
      <c r="D22" s="18"/>
      <c r="E22" s="18"/>
      <c r="F22" s="18"/>
      <c r="G22" s="18"/>
      <c r="H22" s="18"/>
      <c r="I22" s="18"/>
      <c r="J22" s="19"/>
    </row>
    <row r="23" spans="2:10" ht="14.7" thickBot="1" x14ac:dyDescent="0.6">
      <c r="B23" s="42"/>
      <c r="C23" s="1"/>
      <c r="D23" s="2"/>
      <c r="E23" s="2"/>
      <c r="F23" s="2"/>
      <c r="G23" s="2"/>
      <c r="H23" s="2"/>
      <c r="I23" s="2"/>
      <c r="J23" s="3"/>
    </row>
  </sheetData>
  <mergeCells count="4">
    <mergeCell ref="D18:D20"/>
    <mergeCell ref="D6:D8"/>
    <mergeCell ref="D9:D11"/>
    <mergeCell ref="D15:D17"/>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B02C3-AB3D-48C7-B624-8F4665814ED6}">
  <sheetPr codeName="Ark4"/>
  <dimension ref="A1"/>
  <sheetViews>
    <sheetView topLeftCell="A10" workbookViewId="0">
      <selection activeCell="W44" sqref="W44"/>
    </sheetView>
  </sheetViews>
  <sheetFormatPr baseColWidth="10" defaultColWidth="11.41796875" defaultRowHeight="14.4" x14ac:dyDescent="0.55000000000000004"/>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2b74a00-43a6-4076-ac55-a30bded87187" xsi:nil="true"/>
    <lcf76f155ced4ddcb4097134ff3c332f xmlns="adbb2028-43e6-4cc2-a67b-7a6125cf5ee2">
      <Terms xmlns="http://schemas.microsoft.com/office/infopath/2007/PartnerControls"/>
    </lcf76f155ced4ddcb4097134ff3c332f>
    <SharedWithUsers xmlns="7bfd8652-9f54-45a4-9684-efa1596a6182">
      <UserInfo>
        <DisplayName/>
        <AccountId xsi:nil="true"/>
        <AccountType/>
      </UserInfo>
    </SharedWithUsers>
    <Niv_x00e5_ xmlns="adbb2028-43e6-4cc2-a67b-7a6125cf5ee2">Basis</Niv_x00e5_>
    <Fase xmlns="adbb2028-43e6-4cc2-a67b-7a6125cf5ee2" xsi:nil="true"/>
    <Tekstansvarlig xmlns="adbb2028-43e6-4cc2-a67b-7a6125cf5ee2">
      <UserInfo>
        <DisplayName/>
        <AccountId xsi:nil="true"/>
        <AccountType/>
      </UserInfo>
    </Tekstansvarlig>
    <Funksjon xmlns="adbb2028-43e6-4cc2-a67b-7a6125cf5ee2" xsi:nil="true"/>
    <Status xmlns="adbb2028-43e6-4cc2-a67b-7a6125cf5ee2">Ikke påbegynt</Status>
    <Godkjenner xmlns="adbb2028-43e6-4cc2-a67b-7a6125cf5ee2">
      <UserInfo>
        <DisplayName/>
        <AccountId xsi:nil="true"/>
        <AccountType/>
      </UserInfo>
    </Godkjenner>
    <Kontrollansvarli xmlns="adbb2028-43e6-4cc2-a67b-7a6125cf5ee2">
      <UserInfo>
        <DisplayName/>
        <AccountId xsi:nil="true"/>
        <AccountType/>
      </UserInfo>
    </Kontrollansvarli>
    <Revisjonsbehov xmlns="adbb2028-43e6-4cc2-a67b-7a6125cf5ee2" xsi:nil="true"/>
    <Emne xmlns="adbb2028-43e6-4cc2-a67b-7a6125cf5ee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A739FE704F80C14DA225DF2A1DC23842" ma:contentTypeVersion="18" ma:contentTypeDescription="Opprett et nytt dokument." ma:contentTypeScope="" ma:versionID="368f31bd014dd94a58aa79acddc30c5b">
  <xsd:schema xmlns:xsd="http://www.w3.org/2001/XMLSchema" xmlns:xs="http://www.w3.org/2001/XMLSchema" xmlns:p="http://schemas.microsoft.com/office/2006/metadata/properties" xmlns:ns2="5371e8e2-a9e8-46df-a91b-761db99c8728" xmlns:ns3="7bfd8652-9f54-45a4-9684-efa1596a6182" xmlns:ns4="adbb2028-43e6-4cc2-a67b-7a6125cf5ee2" xmlns:ns5="82b74a00-43a6-4076-ac55-a30bded87187" targetNamespace="http://schemas.microsoft.com/office/2006/metadata/properties" ma:root="true" ma:fieldsID="b2d74b31174c72f7f7ba469c8a397435" ns2:_="" ns3:_="" ns4:_="" ns5:_="">
    <xsd:import namespace="5371e8e2-a9e8-46df-a91b-761db99c8728"/>
    <xsd:import namespace="7bfd8652-9f54-45a4-9684-efa1596a6182"/>
    <xsd:import namespace="adbb2028-43e6-4cc2-a67b-7a6125cf5ee2"/>
    <xsd:import namespace="82b74a00-43a6-4076-ac55-a30bded87187"/>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4:MediaLengthInSeconds" minOccurs="0"/>
                <xsd:element ref="ns4:Tekstansvarlig" minOccurs="0"/>
                <xsd:element ref="ns4:Kontrollansvarli" minOccurs="0"/>
                <xsd:element ref="ns4:Godkjenner" minOccurs="0"/>
                <xsd:element ref="ns4:Status" minOccurs="0"/>
                <xsd:element ref="ns4:Emne" minOccurs="0"/>
                <xsd:element ref="ns4:Funksjon" minOccurs="0"/>
                <xsd:element ref="ns4:Niv_x00e5_" minOccurs="0"/>
                <xsd:element ref="ns4:Fase" minOccurs="0"/>
                <xsd:element ref="ns4:Revisjonsbehov" minOccurs="0"/>
                <xsd:element ref="ns4:lcf76f155ced4ddcb4097134ff3c332f" minOccurs="0"/>
                <xsd:element ref="ns5:TaxCatchAll"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71e8e2-a9e8-46df-a91b-761db99c87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bfd8652-9f54-45a4-9684-efa1596a6182" elementFormDefault="qualified">
    <xsd:import namespace="http://schemas.microsoft.com/office/2006/documentManagement/types"/>
    <xsd:import namespace="http://schemas.microsoft.com/office/infopath/2007/PartnerControls"/>
    <xsd:element name="SharedWithUsers" ma:index="13"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lingsdetaljer"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dbb2028-43e6-4cc2-a67b-7a6125cf5ee2" elementFormDefault="qualified">
    <xsd:import namespace="http://schemas.microsoft.com/office/2006/documentManagement/types"/>
    <xsd:import namespace="http://schemas.microsoft.com/office/infopath/2007/PartnerControls"/>
    <xsd:element name="MediaLengthInSeconds" ma:index="19" nillable="true" ma:displayName="Length (seconds)" ma:internalName="MediaLengthInSeconds" ma:readOnly="true">
      <xsd:simpleType>
        <xsd:restriction base="dms:Unknown"/>
      </xsd:simpleType>
    </xsd:element>
    <xsd:element name="Tekstansvarlig" ma:index="20" nillable="true" ma:displayName="Tekstansvarlig" ma:description="Den som redigerer utkast" ma:format="Dropdown" ma:list="UserInfo" ma:SharePointGroup="0" ma:internalName="Tekstansvarlig">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Kontrollansvarli" ma:index="21" nillable="true" ma:displayName="Kontrollansvarli" ma:description="Den som kvalitetssikrer tekstutkastet. Må være en annen enn tekstansvarlig." ma:format="Dropdown" ma:list="UserInfo" ma:SharePointGroup="0" ma:internalName="Kontrollansvarli">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Godkjenner" ma:index="22" nillable="true" ma:displayName="Godkjenner" ma:description="Den som godkjenner etter KS. Kan være samme som ansvarlig for tekst eller kontroll, men ikke begge." ma:format="Dropdown" ma:list="UserInfo" ma:SharePointGroup="0" ma:internalName="Godkjen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atus" ma:index="23" nillable="true" ma:displayName="Status" ma:default="Ikke påbegynt" ma:description="Hvor langt har man kommet med teksten" ma:format="RadioButtons" ma:internalName="Status">
      <xsd:simpleType>
        <xsd:restriction base="dms:Choice">
          <xsd:enumeration value="Ikke påbegynt"/>
          <xsd:enumeration value="Under arbeid"/>
          <xsd:enumeration value="Til KS"/>
          <xsd:enumeration value="Til Godkjenning"/>
          <xsd:enumeration value="Godkjent"/>
        </xsd:restriction>
      </xsd:simpleType>
    </xsd:element>
    <xsd:element name="Emne" ma:index="24" nillable="true" ma:displayName="Emne" ma:description="Kategori i kriteriveiviseren 1.0" ma:format="Dropdown" ma:internalName="Emne">
      <xsd:complexType>
        <xsd:complexContent>
          <xsd:extension base="dms:MultiChoice">
            <xsd:sequence>
              <xsd:element name="Value" maxOccurs="unbounded" minOccurs="0" nillable="true">
                <xsd:simpleType>
                  <xsd:restriction base="dms:Choice">
                    <xsd:enumeration value="Energi"/>
                    <xsd:enumeration value="Inneklima"/>
                    <xsd:enumeration value="Ledelse"/>
                    <xsd:enumeration value="LCC"/>
                    <xsd:enumeration value="Materialer"/>
                    <xsd:enumeration value="Rigg og drift"/>
                    <xsd:enumeration value="Transport"/>
                    <xsd:enumeration value="Utslipp fra byggeplass"/>
                    <xsd:enumeration value="Økologi og overvann"/>
                    <xsd:enumeration value="Menneskerettigheter"/>
                  </xsd:restriction>
                </xsd:simpleType>
              </xsd:element>
            </xsd:sequence>
          </xsd:extension>
        </xsd:complexContent>
      </xsd:complexType>
    </xsd:element>
    <xsd:element name="Funksjon" ma:index="25" nillable="true" ma:displayName="Funksjon" ma:description="Funksjon i anskaffelsesprosessen" ma:format="Dropdown" ma:internalName="Funksjon">
      <xsd:simpleType>
        <xsd:restriction base="dms:Choice">
          <xsd:enumeration value="Teknisk spesifikasjon"/>
          <xsd:enumeration value="Kvalifikasjon"/>
          <xsd:enumeration value="Tildeling"/>
          <xsd:enumeration value="Kontraktskrav"/>
        </xsd:restriction>
      </xsd:simpleType>
    </xsd:element>
    <xsd:element name="Niv_x00e5_" ma:index="26" nillable="true" ma:displayName="Nivå" ma:default="Basis" ma:description="Bærekraftsambisjoner" ma:format="Dropdown" ma:internalName="Niv_x00e5_">
      <xsd:simpleType>
        <xsd:restriction base="dms:Choice">
          <xsd:enumeration value="Avansert"/>
          <xsd:enumeration value="Basis"/>
          <xsd:enumeration value="Spydspiss"/>
        </xsd:restriction>
      </xsd:simpleType>
    </xsd:element>
    <xsd:element name="Fase" ma:index="27" nillable="true" ma:displayName="Fase" ma:format="Dropdown" ma:internalName="Fase">
      <xsd:complexType>
        <xsd:complexContent>
          <xsd:extension base="dms:MultiChoice">
            <xsd:sequence>
              <xsd:element name="Value" maxOccurs="unbounded" minOccurs="0" nillable="true">
                <xsd:simpleType>
                  <xsd:restriction base="dms:Choice">
                    <xsd:enumeration value="Prosjektering"/>
                    <xsd:enumeration value="Totalentreprise"/>
                  </xsd:restriction>
                </xsd:simpleType>
              </xsd:element>
            </xsd:sequence>
          </xsd:extension>
        </xsd:complexContent>
      </xsd:complexType>
    </xsd:element>
    <xsd:element name="Revisjonsbehov" ma:index="28" nillable="true" ma:displayName="Revisjonsbehov" ma:format="Dropdown" ma:internalName="Revisjonsbehov">
      <xsd:simpleType>
        <xsd:restriction base="dms:Choice">
          <xsd:enumeration value="Beholdes uten endringer"/>
          <xsd:enumeration value="Må endres"/>
          <xsd:enumeration value="Slettes"/>
          <xsd:enumeration value="Nytt krav"/>
          <xsd:enumeration value="Fjernes / oppdateres etter Q4"/>
        </xsd:restriction>
      </xsd:simpleType>
    </xsd:element>
    <xsd:element name="lcf76f155ced4ddcb4097134ff3c332f" ma:index="30" nillable="true" ma:taxonomy="true" ma:internalName="lcf76f155ced4ddcb4097134ff3c332f" ma:taxonomyFieldName="MediaServiceImageTags" ma:displayName="Bildemerkelapper" ma:readOnly="false" ma:fieldId="{5cf76f15-5ced-4ddc-b409-7134ff3c332f}" ma:taxonomyMulti="true" ma:sspId="eb0be57b-a27d-473a-a780-396a8013085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b74a00-43a6-4076-ac55-a30bded87187" elementFormDefault="qualified">
    <xsd:import namespace="http://schemas.microsoft.com/office/2006/documentManagement/types"/>
    <xsd:import namespace="http://schemas.microsoft.com/office/infopath/2007/PartnerControls"/>
    <xsd:element name="TaxCatchAll" ma:index="31" nillable="true" ma:displayName="Taxonomy Catch All Column" ma:hidden="true" ma:list="{0529d230-0ab2-4853-b0ca-7c1faee354f2}" ma:internalName="TaxCatchAll" ma:showField="CatchAllData" ma:web="82b74a00-43a6-4076-ac55-a30bded871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3776735-3AE4-4547-B9B4-F1C7EED9D7A7}">
  <ds:schemaRefs>
    <ds:schemaRef ds:uri="http://schemas.microsoft.com/sharepoint/v3/contenttype/forms"/>
  </ds:schemaRefs>
</ds:datastoreItem>
</file>

<file path=customXml/itemProps2.xml><?xml version="1.0" encoding="utf-8"?>
<ds:datastoreItem xmlns:ds="http://schemas.openxmlformats.org/officeDocument/2006/customXml" ds:itemID="{2B9E8DBE-39B9-48BD-A1A3-FE3DBB2A1437}">
  <ds:schemaRefs>
    <ds:schemaRef ds:uri="http://schemas.microsoft.com/office/infopath/2007/PartnerControls"/>
    <ds:schemaRef ds:uri="http://purl.org/dc/terms/"/>
    <ds:schemaRef ds:uri="7bfd8652-9f54-45a4-9684-efa1596a6182"/>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2006/metadata/properties"/>
    <ds:schemaRef ds:uri="82b74a00-43a6-4076-ac55-a30bded87187"/>
    <ds:schemaRef ds:uri="adbb2028-43e6-4cc2-a67b-7a6125cf5ee2"/>
    <ds:schemaRef ds:uri="5371e8e2-a9e8-46df-a91b-761db99c8728"/>
    <ds:schemaRef ds:uri="http://www.w3.org/XML/1998/namespace"/>
  </ds:schemaRefs>
</ds:datastoreItem>
</file>

<file path=customXml/itemProps3.xml><?xml version="1.0" encoding="utf-8"?>
<ds:datastoreItem xmlns:ds="http://schemas.openxmlformats.org/officeDocument/2006/customXml" ds:itemID="{4956FF86-616B-45D8-8683-5062A3A4F89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5</vt:i4>
      </vt:variant>
      <vt:variant>
        <vt:lpstr>Navngitte områder</vt:lpstr>
      </vt:variant>
      <vt:variant>
        <vt:i4>3</vt:i4>
      </vt:variant>
    </vt:vector>
  </HeadingPairs>
  <TitlesOfParts>
    <vt:vector size="8" baseType="lpstr">
      <vt:lpstr>Innledning</vt:lpstr>
      <vt:lpstr>Bakgrunnsinfo - faktorsett</vt:lpstr>
      <vt:lpstr>Verktøy 2.0</vt:lpstr>
      <vt:lpstr>Tall fra kalkyle</vt:lpstr>
      <vt:lpstr>Gammel løsning</vt:lpstr>
      <vt:lpstr>'Bakgrunnsinfo - faktorsett'!Utskriftsområde</vt:lpstr>
      <vt:lpstr>Innledning!Utskriftsområde</vt:lpstr>
      <vt:lpstr>'Verktøy 2.0'!Utskriftsområde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Helga Nermoen Burheim</dc:creator>
  <cp:keywords/>
  <dc:description/>
  <cp:lastModifiedBy>Helga Nermoen Burheim</cp:lastModifiedBy>
  <cp:revision/>
  <cp:lastPrinted>2023-09-07T07:22:57Z</cp:lastPrinted>
  <dcterms:created xsi:type="dcterms:W3CDTF">2021-12-08T14:23:35Z</dcterms:created>
  <dcterms:modified xsi:type="dcterms:W3CDTF">2023-09-07T07:24:10Z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0x010100A739FE704F80C14DA225DF2A1DC23842</vt:lpwstr>
  </property>
  <property fmtid="{D5CDD505-2E9C-101B-9397-08002B2CF9AE}" pid="3" name="MediaServiceImageTags">
    <vt:lpwstr/>
  </property>
  <property fmtid="{D5CDD505-2E9C-101B-9397-08002B2CF9AE}" pid="4" name="Order">
    <vt:r8>3229700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Status">
    <vt:lpwstr>Ikke påbegynt</vt:lpwstr>
  </property>
  <property fmtid="{D5CDD505-2E9C-101B-9397-08002B2CF9AE}" pid="9" name="Nivå">
    <vt:lpwstr>Basis</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ies>
</file>