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23" documentId="8_{1B540470-9A49-41F4-AC18-F527D2B65253}" xr6:coauthVersionLast="47" xr6:coauthVersionMax="47" xr10:uidLastSave="{5DE0223C-E442-44A0-86D1-42A102A55153}"/>
  <bookViews>
    <workbookView xWindow="28680" yWindow="-120" windowWidth="29040" windowHeight="17520" xr2:uid="{00000000-000D-0000-FFFF-FFFF00000000}"/>
  </bookViews>
  <sheets>
    <sheet name="Pris Pr kvalitetspoeng" sheetId="4" r:id="rId1"/>
    <sheet name="Modell for Co2 til fratrekk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D9" i="5"/>
  <c r="D6" i="5"/>
  <c r="D7" i="5" s="1"/>
  <c r="C31" i="4" l="1"/>
  <c r="B31" i="4"/>
  <c r="B27" i="4"/>
  <c r="B23" i="4"/>
  <c r="C27" i="4"/>
  <c r="D6" i="4" l="1"/>
  <c r="E6" i="4" s="1"/>
  <c r="F6" i="4" s="1"/>
  <c r="G6" i="4"/>
  <c r="H6" i="4" s="1"/>
  <c r="C8" i="4"/>
  <c r="G7" i="4"/>
  <c r="H7" i="4" s="1"/>
  <c r="I7" i="4" s="1"/>
  <c r="J7" i="4" s="1"/>
  <c r="D7" i="4"/>
  <c r="E7" i="4" s="1"/>
  <c r="F7" i="4" s="1"/>
  <c r="G5" i="4"/>
  <c r="H5" i="4" s="1"/>
  <c r="D5" i="4"/>
  <c r="E5" i="4" s="1"/>
  <c r="F5" i="4" s="1"/>
  <c r="J6" i="4" l="1"/>
  <c r="I6" i="4"/>
  <c r="C25" i="4"/>
  <c r="J5" i="4"/>
  <c r="I5" i="4"/>
  <c r="C33" i="4" l="1"/>
  <c r="C29" i="4"/>
</calcChain>
</file>

<file path=xl/sharedStrings.xml><?xml version="1.0" encoding="utf-8"?>
<sst xmlns="http://schemas.openxmlformats.org/spreadsheetml/2006/main" count="44" uniqueCount="40">
  <si>
    <t>Pris pr kvalitetspoeng</t>
  </si>
  <si>
    <t xml:space="preserve"> </t>
  </si>
  <si>
    <t>Tildelings-kriterier*</t>
  </si>
  <si>
    <t>Vekt</t>
  </si>
  <si>
    <t xml:space="preserve">Pris per poeng </t>
  </si>
  <si>
    <t>Faktor undervekting</t>
  </si>
  <si>
    <t>Påslag % undervekting</t>
  </si>
  <si>
    <t xml:space="preserve">Pris for 3 poeng </t>
  </si>
  <si>
    <t xml:space="preserve">Pris for 10 poeng </t>
  </si>
  <si>
    <t>Pris</t>
  </si>
  <si>
    <t>Kvalitet</t>
  </si>
  <si>
    <t>Miljø</t>
  </si>
  <si>
    <t>Funksjonalitet</t>
  </si>
  <si>
    <t>SUM</t>
  </si>
  <si>
    <t>* Sett gjerne egne navn og vekter på kriteriene. Summen må bli 100 %</t>
  </si>
  <si>
    <t>Laveste pris: (fyll inn)</t>
  </si>
  <si>
    <t>Forutsetninger:</t>
  </si>
  <si>
    <t>Poengskala fra 0-10 på samtlige kriterier</t>
  </si>
  <si>
    <t>Forutsetninger i beregningen; 10-poengs evalueringsskala der pris evalueres lineært fra laveste (10 p) til dobbel pris (0 p).</t>
  </si>
  <si>
    <t>Forklaring til bruk</t>
  </si>
  <si>
    <t>Modellen angir betalingsvilje pr kvalitetspoeng i en anskaffelse gitt vekten som er gitt det enkelte kriterie og forutsetningene ovenfor. Grønne celler kan endres. Les av resultatet i fargede felt nedenfor
Modellen er ment brukt som et verktøy ved fastsettelse av vekten på tildelingskriterier.</t>
  </si>
  <si>
    <t>Forklaring til eksempel</t>
  </si>
  <si>
    <t>Beregningen viser hva dette innebærer av betalingsvilje for de kvalitative elementene.</t>
  </si>
  <si>
    <t xml:space="preserve">Å bevege seg 1 poeng på poengskalalen innebærer for dette kriteriet en </t>
  </si>
  <si>
    <t xml:space="preserve">betalingsvilje på </t>
  </si>
  <si>
    <t>Maksimalt fratrekk</t>
  </si>
  <si>
    <t>Minimalt fratrekk</t>
  </si>
  <si>
    <t xml:space="preserve">Laveste tilbudte mengde Co2 </t>
  </si>
  <si>
    <t xml:space="preserve">Tilbudte mengde Co2 </t>
  </si>
  <si>
    <t>Laveste tilbudte mengde x2</t>
  </si>
  <si>
    <t>B</t>
  </si>
  <si>
    <t>Fratrekk</t>
  </si>
  <si>
    <t xml:space="preserve">Dette verktøyet må ses i sammenheng med vedlegg 1 til veileder: Evalueringsmetodikk. I vedlegg 1 vil det beskrives nærmere hvordan dette Excel-verktøyet skal brukes. </t>
  </si>
  <si>
    <t>C</t>
  </si>
  <si>
    <r>
      <t>F</t>
    </r>
    <r>
      <rPr>
        <vertAlign val="subscript"/>
        <sz val="12"/>
        <color theme="1"/>
        <rFont val="Calibri"/>
        <family val="2"/>
        <scheme val="minor"/>
      </rPr>
      <t>L</t>
    </r>
  </si>
  <si>
    <r>
      <t>F</t>
    </r>
    <r>
      <rPr>
        <vertAlign val="subscript"/>
        <sz val="12"/>
        <color theme="1"/>
        <rFont val="Calibri"/>
        <family val="2"/>
        <scheme val="minor"/>
      </rPr>
      <t>H</t>
    </r>
  </si>
  <si>
    <r>
      <t>C</t>
    </r>
    <r>
      <rPr>
        <vertAlign val="subscript"/>
        <sz val="12"/>
        <color theme="1"/>
        <rFont val="Calibri"/>
        <family val="2"/>
        <scheme val="minor"/>
      </rPr>
      <t>L</t>
    </r>
  </si>
  <si>
    <r>
      <t>C</t>
    </r>
    <r>
      <rPr>
        <vertAlign val="subscript"/>
        <sz val="12"/>
        <color theme="1"/>
        <rFont val="Calibri"/>
        <family val="2"/>
        <scheme val="minor"/>
      </rPr>
      <t>H</t>
    </r>
  </si>
  <si>
    <r>
      <t xml:space="preserve">Faktor 
</t>
    </r>
    <r>
      <rPr>
        <i/>
        <sz val="12"/>
        <color theme="1"/>
        <rFont val="Calibri"/>
        <family val="2"/>
        <scheme val="minor"/>
      </rPr>
      <t>Felt vises for de som ønsker å bygge ut modellen</t>
    </r>
  </si>
  <si>
    <r>
      <t xml:space="preserve">Påslag % 
</t>
    </r>
    <r>
      <rPr>
        <i/>
        <sz val="12"/>
        <color theme="1"/>
        <rFont val="Calibri"/>
        <family val="2"/>
        <scheme val="minor"/>
      </rPr>
      <t>Felt vises for de som ønsker å bygge ut modellen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</si>
</sst>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 &quot;kr&quot;\ * #,##0_ ;_ &quot;kr&quot;\ * \-#,##0_ ;_ &quot;kr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 wrapText="1"/>
    </xf>
    <xf numFmtId="9" fontId="2" fillId="0" borderId="0" xfId="0" applyNumberFormat="1" applyFont="1" applyAlignment="1">
      <alignment horizontal="center" vertical="top" wrapText="1"/>
    </xf>
    <xf numFmtId="165" fontId="2" fillId="0" borderId="0" xfId="1" applyFont="1" applyAlignment="1">
      <alignment vertical="top" wrapText="1"/>
    </xf>
    <xf numFmtId="0" fontId="4" fillId="0" borderId="0" xfId="0" applyFont="1" applyAlignment="1">
      <alignment vertical="top"/>
    </xf>
    <xf numFmtId="166" fontId="0" fillId="0" borderId="0" xfId="0" applyNumberFormat="1"/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/>
    <xf numFmtId="0" fontId="5" fillId="9" borderId="11" xfId="0" applyFont="1" applyFill="1" applyBorder="1"/>
    <xf numFmtId="0" fontId="5" fillId="0" borderId="0" xfId="0" applyFont="1"/>
    <xf numFmtId="0" fontId="5" fillId="3" borderId="12" xfId="0" applyFont="1" applyFill="1" applyBorder="1" applyAlignment="1">
      <alignment horizontal="center"/>
    </xf>
    <xf numFmtId="0" fontId="5" fillId="4" borderId="12" xfId="0" applyFont="1" applyFill="1" applyBorder="1"/>
    <xf numFmtId="164" fontId="5" fillId="4" borderId="12" xfId="3" applyFont="1" applyFill="1" applyBorder="1"/>
    <xf numFmtId="0" fontId="7" fillId="0" borderId="0" xfId="0" applyFont="1" applyAlignment="1">
      <alignment vertical="top"/>
    </xf>
    <xf numFmtId="9" fontId="8" fillId="0" borderId="0" xfId="0" applyNumberFormat="1" applyFont="1" applyAlignment="1">
      <alignment horizontal="center" vertical="top" wrapText="1"/>
    </xf>
    <xf numFmtId="0" fontId="0" fillId="0" borderId="0" xfId="0" applyFont="1"/>
    <xf numFmtId="0" fontId="9" fillId="5" borderId="1" xfId="0" applyFont="1" applyFill="1" applyBorder="1" applyAlignment="1">
      <alignment vertical="top" wrapText="1"/>
    </xf>
    <xf numFmtId="0" fontId="9" fillId="5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9" fontId="5" fillId="4" borderId="5" xfId="0" applyNumberFormat="1" applyFont="1" applyFill="1" applyBorder="1" applyAlignment="1">
      <alignment horizontal="center" vertical="top" wrapText="1"/>
    </xf>
    <xf numFmtId="9" fontId="11" fillId="3" borderId="5" xfId="0" applyNumberFormat="1" applyFont="1" applyFill="1" applyBorder="1" applyAlignment="1">
      <alignment wrapText="1"/>
    </xf>
    <xf numFmtId="9" fontId="5" fillId="3" borderId="5" xfId="0" applyNumberFormat="1" applyFont="1" applyFill="1" applyBorder="1" applyAlignment="1">
      <alignment wrapText="1"/>
    </xf>
    <xf numFmtId="9" fontId="5" fillId="0" borderId="5" xfId="0" applyNumberFormat="1" applyFont="1" applyBorder="1" applyAlignment="1">
      <alignment wrapText="1"/>
    </xf>
    <xf numFmtId="0" fontId="5" fillId="4" borderId="6" xfId="0" applyFont="1" applyFill="1" applyBorder="1" applyAlignment="1">
      <alignment vertical="top" wrapText="1"/>
    </xf>
    <xf numFmtId="9" fontId="5" fillId="4" borderId="7" xfId="0" applyNumberFormat="1" applyFont="1" applyFill="1" applyBorder="1" applyAlignment="1">
      <alignment horizontal="center" vertical="top" wrapText="1"/>
    </xf>
    <xf numFmtId="165" fontId="11" fillId="0" borderId="8" xfId="1" applyFont="1" applyBorder="1" applyAlignment="1">
      <alignment horizontal="center" wrapText="1"/>
    </xf>
    <xf numFmtId="10" fontId="11" fillId="0" borderId="8" xfId="2" applyNumberFormat="1" applyFont="1" applyBorder="1" applyAlignment="1">
      <alignment horizontal="center" wrapText="1"/>
    </xf>
    <xf numFmtId="166" fontId="5" fillId="0" borderId="9" xfId="1" applyNumberFormat="1" applyFont="1" applyFill="1" applyBorder="1" applyAlignment="1">
      <alignment horizontal="center" wrapText="1"/>
    </xf>
    <xf numFmtId="165" fontId="5" fillId="0" borderId="4" xfId="1" applyFont="1" applyBorder="1" applyAlignment="1">
      <alignment horizontal="center" wrapText="1"/>
    </xf>
    <xf numFmtId="10" fontId="5" fillId="0" borderId="4" xfId="2" applyNumberFormat="1" applyFont="1" applyBorder="1" applyAlignment="1">
      <alignment horizontal="center" wrapText="1"/>
    </xf>
    <xf numFmtId="166" fontId="5" fillId="0" borderId="9" xfId="1" applyNumberFormat="1" applyFont="1" applyBorder="1" applyAlignment="1">
      <alignment horizontal="center" wrapText="1"/>
    </xf>
    <xf numFmtId="0" fontId="9" fillId="0" borderId="3" xfId="0" applyFont="1" applyBorder="1" applyAlignment="1">
      <alignment vertical="top" wrapText="1"/>
    </xf>
    <xf numFmtId="9" fontId="9" fillId="0" borderId="4" xfId="0" applyNumberFormat="1" applyFont="1" applyBorder="1" applyAlignment="1">
      <alignment horizontal="center" vertical="top" wrapText="1"/>
    </xf>
    <xf numFmtId="0" fontId="10" fillId="3" borderId="4" xfId="0" applyFont="1" applyFill="1" applyBorder="1" applyAlignment="1">
      <alignment vertical="top" wrapText="1"/>
    </xf>
    <xf numFmtId="165" fontId="10" fillId="3" borderId="4" xfId="1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165" fontId="9" fillId="0" borderId="4" xfId="1" applyFont="1" applyBorder="1" applyAlignment="1">
      <alignment vertical="top" wrapText="1"/>
    </xf>
    <xf numFmtId="0" fontId="5" fillId="4" borderId="0" xfId="0" applyFont="1" applyFill="1"/>
    <xf numFmtId="166" fontId="5" fillId="4" borderId="0" xfId="1" applyNumberFormat="1" applyFont="1" applyFill="1"/>
    <xf numFmtId="0" fontId="12" fillId="0" borderId="0" xfId="0" applyFont="1" applyAlignment="1">
      <alignment vertical="top" wrapText="1"/>
    </xf>
    <xf numFmtId="165" fontId="12" fillId="0" borderId="0" xfId="1" applyFont="1" applyAlignment="1">
      <alignment vertical="top" wrapText="1"/>
    </xf>
    <xf numFmtId="0" fontId="13" fillId="0" borderId="0" xfId="0" applyFont="1"/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7" borderId="0" xfId="0" applyFont="1" applyFill="1"/>
    <xf numFmtId="9" fontId="5" fillId="7" borderId="0" xfId="0" applyNumberFormat="1" applyFont="1" applyFill="1"/>
    <xf numFmtId="167" fontId="9" fillId="7" borderId="0" xfId="3" applyNumberFormat="1" applyFont="1" applyFill="1"/>
    <xf numFmtId="0" fontId="5" fillId="8" borderId="0" xfId="0" applyFont="1" applyFill="1"/>
    <xf numFmtId="9" fontId="5" fillId="8" borderId="0" xfId="0" applyNumberFormat="1" applyFont="1" applyFill="1"/>
    <xf numFmtId="167" fontId="9" fillId="8" borderId="0" xfId="3" applyNumberFormat="1" applyFont="1" applyFill="1"/>
    <xf numFmtId="0" fontId="5" fillId="6" borderId="0" xfId="0" applyFont="1" applyFill="1"/>
    <xf numFmtId="9" fontId="5" fillId="6" borderId="0" xfId="0" applyNumberFormat="1" applyFont="1" applyFill="1"/>
    <xf numFmtId="167" fontId="9" fillId="6" borderId="0" xfId="3" applyNumberFormat="1" applyFont="1" applyFill="1"/>
    <xf numFmtId="0" fontId="9" fillId="0" borderId="0" xfId="0" applyFont="1" applyAlignment="1">
      <alignment horizontal="left" vertical="top" wrapText="1"/>
    </xf>
    <xf numFmtId="0" fontId="5" fillId="7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0" fillId="0" borderId="0" xfId="0" applyAlignment="1">
      <alignment vertical="top"/>
    </xf>
  </cellXfs>
  <cellStyles count="4">
    <cellStyle name="Komma" xfId="1" builtinId="3"/>
    <cellStyle name="Normal" xfId="0" builtinId="0"/>
    <cellStyle name="Prosent" xfId="2" builtinId="5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13</xdr:row>
      <xdr:rowOff>85725</xdr:rowOff>
    </xdr:from>
    <xdr:to>
      <xdr:col>6</xdr:col>
      <xdr:colOff>117474</xdr:colOff>
      <xdr:row>33</xdr:row>
      <xdr:rowOff>111125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9D86CEAB-35DB-6A28-F17B-97D4903CC0B8}"/>
                </a:ext>
              </a:extLst>
            </xdr:cNvPr>
            <xdr:cNvSpPr txBox="1"/>
          </xdr:nvSpPr>
          <xdr:spPr>
            <a:xfrm>
              <a:off x="828674" y="2552700"/>
              <a:ext cx="6861175" cy="3644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nb-NO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Formel som kan brukes i Excel for å beregne fratrekk basert på CO</a:t>
              </a:r>
              <a:r>
                <a:rPr lang="nb-NO" sz="1200" b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oppgitt i tilbudet</a:t>
              </a:r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 i="1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Forklaring av variablene:</a:t>
              </a:r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 = Fratrekket man ønsker å beregne for tilbudene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Fratrekket for tilbudet med lavest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oppgitt i tilbudet (beregnes i en annen modell)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0, fratrekket for tilbudet med høyest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tilbudet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lavest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tilbudene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det dobbelte av laveste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tilbudene 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 =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tilbudet man ønsker å finne fratrekket for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B =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2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2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𝐹</m:t>
                      </m:r>
                    </m:e>
                    <m:sub>
                      <m:r>
                        <a:rPr lang="nb-NO" sz="12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𝐿</m:t>
                      </m:r>
                    </m:sub>
                  </m:sSub>
                  <m:r>
                    <a:rPr lang="nb-NO" sz="12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lang="nb-NO" sz="12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ctrlPr>
                            <a:rPr lang="nb-NO" sz="120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nb-NO" sz="120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𝐹</m:t>
                              </m:r>
                            </m:e>
                            <m:sub>
                              <m: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𝐿</m:t>
                              </m:r>
                            </m:sub>
                          </m:sSub>
                        </m:num>
                        <m:den>
                          <m:sSub>
                            <m:sSubPr>
                              <m:ctrlP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𝐻</m:t>
                              </m:r>
                            </m:sub>
                          </m:sSub>
                          <m:r>
                            <a:rPr lang="nb-NO" sz="120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nb-NO" sz="12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𝐿</m:t>
                              </m:r>
                            </m:sub>
                          </m:sSub>
                        </m:den>
                      </m:f>
                    </m:e>
                  </m:d>
                  <m:r>
                    <a:rPr lang="nb-NO" sz="12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b>
                    <m:sSubPr>
                      <m:ctrlPr>
                        <a:rPr lang="nb-NO" sz="12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2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nb-NO" sz="12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𝐿</m:t>
                      </m:r>
                    </m:sub>
                  </m:sSub>
                </m:oMath>
              </a14:m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nb-NO" sz="1200" i="1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Formelen:</a:t>
              </a:r>
              <a:endParaRPr lang="nb-NO" sz="1200" i="0" u="non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nb-NO" sz="12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nb-NO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𝐻</m:t>
                                </m:r>
                              </m:sub>
                            </m:sSub>
                            <m:r>
                              <a:rPr lang="nb-NO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𝐻</m:t>
                                </m:r>
                              </m:sub>
                            </m:sSub>
                            <m:r>
                              <a:rPr lang="nb-NO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 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𝐵</m:t>
                    </m:r>
                  </m:oMath>
                </m:oMathPara>
              </a14:m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Siden F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0 får man da til slutt følgende formel</a:t>
              </a:r>
            </a:p>
            <a:p>
              <a:endParaRPr lang="nb-NO" sz="12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𝐹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nb-NO" sz="12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nb-NO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nb-NO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𝐻</m:t>
                                </m:r>
                              </m:sub>
                            </m:sSub>
                            <m:r>
                              <a:rPr lang="nb-NO" sz="12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nb-NO" sz="12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 </m:t>
                    </m:r>
                    <m:r>
                      <a:rPr lang="nb-NO" sz="12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𝐵</m:t>
                    </m:r>
                  </m:oMath>
                </m:oMathPara>
              </a14:m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9D86CEAB-35DB-6A28-F17B-97D4903CC0B8}"/>
                </a:ext>
              </a:extLst>
            </xdr:cNvPr>
            <xdr:cNvSpPr txBox="1"/>
          </xdr:nvSpPr>
          <xdr:spPr>
            <a:xfrm>
              <a:off x="828674" y="2552700"/>
              <a:ext cx="6861175" cy="36449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nb-NO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Formel som kan brukes i Excel for å beregne fratrekk basert på CO</a:t>
              </a:r>
              <a:r>
                <a:rPr lang="nb-NO" sz="1200" b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oppgitt i tilbudet</a:t>
              </a:r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 i="1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Forklaring av variablene:</a:t>
              </a:r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 = Fratrekket man ønsker å beregne for tilbudene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Fratrekket for tilbudet med lavest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oppgitt i tilbudet (beregnes i en annen modell)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0, fratrekket for tilbudet med høyest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tilbudet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lavest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tilbudene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det dobbelte av laveste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tilbudene 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 = CO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 tilbudet man ønsker å finne fratrekket for</a:t>
              </a: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B = </a:t>
              </a:r>
              <a:r>
                <a:rPr lang="nb-NO" sz="12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𝐹_𝐿−((−𝐹_𝐿)/(𝐶_𝐻−𝐶_𝐿 ))×𝐶_𝐿</a:t>
              </a:r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r>
                <a:rPr lang="nb-NO" sz="1200" i="1" u="sng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Formelen:</a:t>
              </a:r>
              <a:endParaRPr lang="nb-NO" sz="1200" i="0" u="non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nb-NO" sz="12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𝐹=((𝐹_𝐻−𝐹_𝐿)/(𝐶_𝐻−𝐶_𝐿 ))×𝐶+ 𝐵</a:t>
              </a:r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Siden F</a:t>
              </a:r>
              <a:r>
                <a:rPr lang="nb-NO" sz="120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H</a:t>
              </a:r>
              <a:r>
                <a:rPr lang="nb-NO" sz="12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= 0 får man da til slutt følgende formel</a:t>
              </a:r>
            </a:p>
            <a:p>
              <a:endParaRPr lang="nb-NO" sz="12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nb-NO" sz="12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𝐹=((−𝐹_𝐿)/(𝐶_𝐻−𝐶_𝐿 ))×𝐶+ 𝐵</a:t>
              </a:r>
              <a:endParaRPr lang="nb-NO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nb-NO" sz="1100"/>
            </a:p>
          </xdr:txBody>
        </xdr:sp>
      </mc:Fallback>
    </mc:AlternateContent>
    <xdr:clientData/>
  </xdr:twoCellAnchor>
  <xdr:twoCellAnchor>
    <xdr:from>
      <xdr:col>5</xdr:col>
      <xdr:colOff>603250</xdr:colOff>
      <xdr:row>0</xdr:row>
      <xdr:rowOff>177800</xdr:rowOff>
    </xdr:from>
    <xdr:to>
      <xdr:col>9</xdr:col>
      <xdr:colOff>609600</xdr:colOff>
      <xdr:row>7</xdr:row>
      <xdr:rowOff>57150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15487B0-68F7-05B8-2E48-52168B34E6CB}"/>
            </a:ext>
          </a:extLst>
        </xdr:cNvPr>
        <xdr:cNvSpPr txBox="1"/>
      </xdr:nvSpPr>
      <xdr:spPr>
        <a:xfrm>
          <a:off x="7493000" y="177800"/>
          <a:ext cx="320675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200" b="1"/>
            <a:t>Verktøyet</a:t>
          </a:r>
          <a:r>
            <a:rPr lang="nb-NO" sz="1200" b="1" baseline="0"/>
            <a:t> kan brukes til beregning av fratrekk for andre verdier enn CO2, dersom det evalueres på samme måte. For eksempel avfall i tonn, kilometer transport eller andre kvantitave kriterier hvor høyere verdi skal gi lavere fratrekk.</a:t>
          </a:r>
          <a:endParaRPr lang="nb-NO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showGridLines="0" tabSelected="1" zoomScale="110" zoomScaleNormal="110" workbookViewId="0">
      <selection activeCell="K16" sqref="K16"/>
    </sheetView>
  </sheetViews>
  <sheetFormatPr baseColWidth="10" defaultColWidth="11.44140625" defaultRowHeight="14.4" x14ac:dyDescent="0.3"/>
  <cols>
    <col min="2" max="2" width="16" customWidth="1"/>
    <col min="3" max="3" width="13.44140625" bestFit="1" customWidth="1"/>
    <col min="4" max="4" width="12.77734375" hidden="1" customWidth="1"/>
    <col min="5" max="5" width="13" hidden="1" customWidth="1"/>
    <col min="6" max="6" width="18.21875" customWidth="1"/>
    <col min="7" max="7" width="11.44140625" hidden="1" customWidth="1"/>
    <col min="8" max="8" width="13.44140625" hidden="1" customWidth="1"/>
    <col min="10" max="10" width="12.21875" bestFit="1" customWidth="1"/>
    <col min="11" max="11" width="11.77734375" bestFit="1" customWidth="1"/>
  </cols>
  <sheetData>
    <row r="1" spans="2:17" ht="18" x14ac:dyDescent="0.35">
      <c r="B1" s="1" t="s">
        <v>0</v>
      </c>
      <c r="D1" t="s">
        <v>1</v>
      </c>
    </row>
    <row r="2" spans="2:17" ht="9" customHeight="1" thickBot="1" x14ac:dyDescent="0.35">
      <c r="M2" s="59" t="s">
        <v>32</v>
      </c>
      <c r="N2" s="59"/>
      <c r="O2" s="59"/>
      <c r="P2" s="59"/>
      <c r="Q2" s="59"/>
    </row>
    <row r="3" spans="2:17" ht="48.6" customHeight="1" thickBot="1" x14ac:dyDescent="0.35">
      <c r="B3" s="17" t="s">
        <v>2</v>
      </c>
      <c r="C3" s="18" t="s">
        <v>3</v>
      </c>
      <c r="D3" s="19" t="s">
        <v>38</v>
      </c>
      <c r="E3" s="19" t="s">
        <v>39</v>
      </c>
      <c r="F3" s="20" t="s">
        <v>4</v>
      </c>
      <c r="G3" s="21" t="s">
        <v>5</v>
      </c>
      <c r="H3" s="21" t="s">
        <v>6</v>
      </c>
      <c r="I3" s="20" t="s">
        <v>7</v>
      </c>
      <c r="J3" s="20" t="s">
        <v>8</v>
      </c>
      <c r="M3" s="59"/>
      <c r="N3" s="59"/>
      <c r="O3" s="59"/>
      <c r="P3" s="59"/>
      <c r="Q3" s="59"/>
    </row>
    <row r="4" spans="2:17" ht="16.95" customHeight="1" thickBot="1" x14ac:dyDescent="0.35">
      <c r="B4" s="22" t="s">
        <v>9</v>
      </c>
      <c r="C4" s="23">
        <v>0.7</v>
      </c>
      <c r="D4" s="24"/>
      <c r="E4" s="24"/>
      <c r="F4" s="25"/>
      <c r="G4" s="26"/>
      <c r="H4" s="26"/>
      <c r="I4" s="25"/>
      <c r="J4" s="25"/>
      <c r="M4" s="59"/>
      <c r="N4" s="59"/>
      <c r="O4" s="59"/>
      <c r="P4" s="59"/>
      <c r="Q4" s="59"/>
    </row>
    <row r="5" spans="2:17" ht="16.95" customHeight="1" thickBot="1" x14ac:dyDescent="0.35">
      <c r="B5" s="27" t="s">
        <v>10</v>
      </c>
      <c r="C5" s="28">
        <v>0</v>
      </c>
      <c r="D5" s="29">
        <f>C5/$C$4</f>
        <v>0</v>
      </c>
      <c r="E5" s="30">
        <f>((10-9)/10)*D5</f>
        <v>0</v>
      </c>
      <c r="F5" s="31">
        <f>$F$11*E5</f>
        <v>0</v>
      </c>
      <c r="G5" s="32" t="e">
        <f>#REF!/$C$4</f>
        <v>#REF!</v>
      </c>
      <c r="H5" s="33" t="e">
        <f>((10-9)/10)*G5</f>
        <v>#REF!</v>
      </c>
      <c r="I5" s="31">
        <f>F5*3</f>
        <v>0</v>
      </c>
      <c r="J5" s="31">
        <f>F5*10</f>
        <v>0</v>
      </c>
      <c r="K5" s="6"/>
      <c r="M5" s="59"/>
      <c r="N5" s="59"/>
      <c r="O5" s="59"/>
      <c r="P5" s="59"/>
      <c r="Q5" s="59"/>
    </row>
    <row r="6" spans="2:17" ht="16.95" customHeight="1" thickBot="1" x14ac:dyDescent="0.35">
      <c r="B6" s="27" t="s">
        <v>11</v>
      </c>
      <c r="C6" s="28">
        <v>0.3</v>
      </c>
      <c r="D6" s="29">
        <f>C6/$C$4</f>
        <v>0.4285714285714286</v>
      </c>
      <c r="E6" s="30">
        <f>((10-9)/10)*D6</f>
        <v>4.2857142857142864E-2</v>
      </c>
      <c r="F6" s="34">
        <f>$F$11*E6</f>
        <v>42857.142857142862</v>
      </c>
      <c r="G6" s="32" t="e">
        <f>#REF!/$C$4</f>
        <v>#REF!</v>
      </c>
      <c r="H6" s="33" t="e">
        <f>((10-9)/10)*G6</f>
        <v>#REF!</v>
      </c>
      <c r="I6" s="34">
        <f>F6*3</f>
        <v>128571.42857142858</v>
      </c>
      <c r="J6" s="34">
        <f>F6*10</f>
        <v>428571.42857142864</v>
      </c>
      <c r="M6" s="59"/>
      <c r="N6" s="59"/>
      <c r="O6" s="59"/>
      <c r="P6" s="59"/>
      <c r="Q6" s="59"/>
    </row>
    <row r="7" spans="2:17" ht="16.95" hidden="1" customHeight="1" thickBot="1" x14ac:dyDescent="0.35">
      <c r="B7" s="27" t="s">
        <v>12</v>
      </c>
      <c r="C7" s="28">
        <v>0</v>
      </c>
      <c r="D7" s="29">
        <f>C7/$C$4</f>
        <v>0</v>
      </c>
      <c r="E7" s="30">
        <f>((10-9)/10)*D7</f>
        <v>0</v>
      </c>
      <c r="F7" s="34">
        <f>$D$11*E7</f>
        <v>0</v>
      </c>
      <c r="G7" s="32" t="e">
        <f>#REF!/$C$4</f>
        <v>#REF!</v>
      </c>
      <c r="H7" s="33" t="e">
        <f>((10-9)/10)*G7</f>
        <v>#REF!</v>
      </c>
      <c r="I7" s="34" t="e">
        <f>$D$11*H7</f>
        <v>#REF!</v>
      </c>
      <c r="J7" s="34" t="e">
        <f>$D$11*I7</f>
        <v>#REF!</v>
      </c>
      <c r="K7" s="6"/>
      <c r="M7" s="59"/>
      <c r="N7" s="59"/>
      <c r="O7" s="59"/>
      <c r="P7" s="59"/>
      <c r="Q7" s="59"/>
    </row>
    <row r="8" spans="2:17" ht="16.95" customHeight="1" thickBot="1" x14ac:dyDescent="0.35">
      <c r="B8" s="35" t="s">
        <v>13</v>
      </c>
      <c r="C8" s="36">
        <f>SUM(C4:C7)</f>
        <v>1</v>
      </c>
      <c r="D8" s="37"/>
      <c r="E8" s="38"/>
      <c r="F8" s="39"/>
      <c r="G8" s="40"/>
      <c r="H8" s="41"/>
      <c r="I8" s="39"/>
      <c r="J8" s="39"/>
      <c r="K8" s="6"/>
      <c r="M8" s="59"/>
      <c r="N8" s="59"/>
      <c r="O8" s="59"/>
      <c r="P8" s="59"/>
      <c r="Q8" s="59"/>
    </row>
    <row r="9" spans="2:17" ht="16.95" customHeight="1" x14ac:dyDescent="0.3">
      <c r="B9" s="14" t="s">
        <v>14</v>
      </c>
      <c r="C9" s="15"/>
      <c r="D9" s="16"/>
      <c r="E9" s="16"/>
      <c r="F9" s="16"/>
      <c r="G9" s="2"/>
      <c r="H9" s="4"/>
    </row>
    <row r="10" spans="2:17" ht="16.95" customHeight="1" x14ac:dyDescent="0.3">
      <c r="B10" s="5"/>
      <c r="C10" s="3"/>
      <c r="G10" s="2"/>
      <c r="H10" s="4"/>
    </row>
    <row r="11" spans="2:17" ht="16.95" customHeight="1" x14ac:dyDescent="0.3">
      <c r="B11" s="42" t="s">
        <v>15</v>
      </c>
      <c r="C11" s="42"/>
      <c r="D11" s="43">
        <v>10000000</v>
      </c>
      <c r="E11" s="10"/>
      <c r="F11" s="43">
        <v>1000000</v>
      </c>
      <c r="G11" s="44"/>
      <c r="H11" s="45"/>
      <c r="I11" s="10"/>
    </row>
    <row r="12" spans="2:17" ht="15.6" x14ac:dyDescent="0.3">
      <c r="B12" s="10"/>
      <c r="C12" s="10"/>
      <c r="D12" s="10"/>
      <c r="E12" s="10"/>
      <c r="F12" s="10"/>
      <c r="G12" s="10"/>
      <c r="H12" s="10"/>
      <c r="I12" s="10"/>
    </row>
    <row r="13" spans="2:17" ht="15.6" x14ac:dyDescent="0.3">
      <c r="B13" s="46" t="s">
        <v>16</v>
      </c>
      <c r="C13" s="10"/>
      <c r="D13" s="10"/>
      <c r="E13" s="10"/>
      <c r="F13" s="10"/>
      <c r="G13" s="10"/>
      <c r="H13" s="10"/>
      <c r="I13" s="10"/>
    </row>
    <row r="14" spans="2:17" ht="15.6" x14ac:dyDescent="0.3">
      <c r="B14" s="10" t="s">
        <v>17</v>
      </c>
      <c r="C14" s="10"/>
      <c r="D14" s="10"/>
      <c r="E14" s="10"/>
      <c r="F14" s="10"/>
      <c r="G14" s="10"/>
      <c r="H14" s="10"/>
      <c r="I14" s="10"/>
    </row>
    <row r="15" spans="2:17" ht="15.6" x14ac:dyDescent="0.3">
      <c r="B15" s="47" t="s">
        <v>18</v>
      </c>
      <c r="C15" s="47"/>
      <c r="D15" s="47"/>
      <c r="E15" s="47"/>
      <c r="F15" s="47"/>
      <c r="G15" s="10"/>
      <c r="H15" s="10"/>
      <c r="I15" s="10"/>
    </row>
    <row r="16" spans="2:17" ht="35.25" customHeight="1" x14ac:dyDescent="0.3">
      <c r="B16" s="47"/>
      <c r="C16" s="47"/>
      <c r="D16" s="47"/>
      <c r="E16" s="47"/>
      <c r="F16" s="47"/>
      <c r="G16" s="10"/>
      <c r="H16" s="10"/>
      <c r="I16" s="10"/>
      <c r="K16" s="62"/>
    </row>
    <row r="17" spans="2:9" ht="15.6" x14ac:dyDescent="0.3">
      <c r="B17" s="48"/>
      <c r="C17" s="48"/>
      <c r="D17" s="48"/>
      <c r="E17" s="48"/>
      <c r="F17" s="48"/>
      <c r="G17" s="10"/>
      <c r="H17" s="10"/>
      <c r="I17" s="10"/>
    </row>
    <row r="18" spans="2:9" ht="15.6" x14ac:dyDescent="0.3">
      <c r="B18" s="46" t="s">
        <v>19</v>
      </c>
      <c r="C18" s="10"/>
      <c r="D18" s="10"/>
      <c r="E18" s="10"/>
      <c r="F18" s="10"/>
      <c r="G18" s="10"/>
      <c r="H18" s="10"/>
      <c r="I18" s="10"/>
    </row>
    <row r="19" spans="2:9" ht="92.55" customHeight="1" x14ac:dyDescent="0.3">
      <c r="B19" s="49" t="s">
        <v>20</v>
      </c>
      <c r="C19" s="49"/>
      <c r="D19" s="49"/>
      <c r="E19" s="49"/>
      <c r="F19" s="49"/>
      <c r="G19" s="10"/>
      <c r="H19" s="10"/>
      <c r="I19" s="10"/>
    </row>
    <row r="20" spans="2:9" ht="15.6" x14ac:dyDescent="0.3">
      <c r="B20" s="10"/>
      <c r="C20" s="10"/>
      <c r="D20" s="10"/>
      <c r="E20" s="10"/>
      <c r="F20" s="10"/>
      <c r="G20" s="10"/>
      <c r="H20" s="10"/>
      <c r="I20" s="10"/>
    </row>
    <row r="21" spans="2:9" ht="15.6" x14ac:dyDescent="0.3">
      <c r="B21" s="46" t="s">
        <v>21</v>
      </c>
      <c r="C21" s="10"/>
      <c r="D21" s="10"/>
      <c r="E21" s="10"/>
      <c r="F21" s="10"/>
      <c r="G21" s="10"/>
      <c r="H21" s="10"/>
      <c r="I21" s="10"/>
    </row>
    <row r="22" spans="2:9" ht="31.5" customHeight="1" x14ac:dyDescent="0.3">
      <c r="B22" s="49" t="s">
        <v>22</v>
      </c>
      <c r="C22" s="49"/>
      <c r="D22" s="49"/>
      <c r="E22" s="49"/>
      <c r="F22" s="49"/>
      <c r="G22" s="10"/>
      <c r="H22" s="10"/>
      <c r="I22" s="10"/>
    </row>
    <row r="23" spans="2:9" ht="15.6" x14ac:dyDescent="0.3">
      <c r="B23" s="60" t="str">
        <f>B5</f>
        <v>Kvalitet</v>
      </c>
      <c r="C23" s="51">
        <f>C5</f>
        <v>0</v>
      </c>
      <c r="D23" s="50"/>
      <c r="E23" s="50"/>
      <c r="F23" s="50"/>
      <c r="G23" s="10"/>
      <c r="H23" s="10"/>
      <c r="I23" s="10"/>
    </row>
    <row r="24" spans="2:9" ht="15.6" x14ac:dyDescent="0.3">
      <c r="B24" s="60" t="s">
        <v>23</v>
      </c>
      <c r="C24" s="50"/>
      <c r="D24" s="50"/>
      <c r="E24" s="50"/>
      <c r="F24" s="50"/>
      <c r="G24" s="10"/>
      <c r="H24" s="10"/>
      <c r="I24" s="10"/>
    </row>
    <row r="25" spans="2:9" ht="15.6" x14ac:dyDescent="0.3">
      <c r="B25" s="60" t="s">
        <v>24</v>
      </c>
      <c r="C25" s="52">
        <f>F5</f>
        <v>0</v>
      </c>
      <c r="D25" s="50"/>
      <c r="E25" s="50"/>
      <c r="F25" s="50"/>
      <c r="G25" s="10"/>
      <c r="H25" s="10"/>
      <c r="I25" s="10"/>
    </row>
    <row r="26" spans="2:9" ht="15.6" x14ac:dyDescent="0.3">
      <c r="B26" s="10"/>
      <c r="C26" s="10"/>
      <c r="D26" s="10"/>
      <c r="E26" s="10"/>
      <c r="F26" s="10"/>
      <c r="G26" s="10"/>
      <c r="H26" s="10"/>
      <c r="I26" s="10"/>
    </row>
    <row r="27" spans="2:9" ht="15.6" hidden="1" x14ac:dyDescent="0.3">
      <c r="B27" s="53" t="str">
        <f>B6</f>
        <v>Miljø</v>
      </c>
      <c r="C27" s="54">
        <f>C6</f>
        <v>0.3</v>
      </c>
      <c r="D27" s="53"/>
      <c r="E27" s="53"/>
      <c r="F27" s="53"/>
      <c r="G27" s="10"/>
      <c r="H27" s="10"/>
      <c r="I27" s="10"/>
    </row>
    <row r="28" spans="2:9" ht="15.6" hidden="1" x14ac:dyDescent="0.3">
      <c r="B28" s="53" t="s">
        <v>23</v>
      </c>
      <c r="C28" s="53"/>
      <c r="D28" s="53"/>
      <c r="E28" s="53"/>
      <c r="F28" s="53"/>
      <c r="G28" s="10"/>
      <c r="H28" s="10"/>
      <c r="I28" s="10"/>
    </row>
    <row r="29" spans="2:9" ht="15.6" hidden="1" x14ac:dyDescent="0.3">
      <c r="B29" s="53" t="s">
        <v>24</v>
      </c>
      <c r="C29" s="55">
        <f>F6</f>
        <v>42857.142857142862</v>
      </c>
      <c r="D29" s="53"/>
      <c r="E29" s="53"/>
      <c r="F29" s="53"/>
      <c r="G29" s="10"/>
      <c r="H29" s="10"/>
      <c r="I29" s="10"/>
    </row>
    <row r="30" spans="2:9" ht="15.6" hidden="1" x14ac:dyDescent="0.3">
      <c r="B30" s="10"/>
      <c r="C30" s="10"/>
      <c r="D30" s="10"/>
      <c r="E30" s="10"/>
      <c r="F30" s="10"/>
      <c r="G30" s="10"/>
      <c r="H30" s="10"/>
      <c r="I30" s="10"/>
    </row>
    <row r="31" spans="2:9" ht="15.6" x14ac:dyDescent="0.3">
      <c r="B31" s="61" t="str">
        <f>B6</f>
        <v>Miljø</v>
      </c>
      <c r="C31" s="57">
        <f>C6</f>
        <v>0.3</v>
      </c>
      <c r="D31" s="56"/>
      <c r="E31" s="56"/>
      <c r="F31" s="56"/>
      <c r="G31" s="10"/>
      <c r="H31" s="10"/>
      <c r="I31" s="10"/>
    </row>
    <row r="32" spans="2:9" ht="15.6" x14ac:dyDescent="0.3">
      <c r="B32" s="61" t="s">
        <v>23</v>
      </c>
      <c r="C32" s="56"/>
      <c r="D32" s="56"/>
      <c r="E32" s="56"/>
      <c r="F32" s="56"/>
      <c r="G32" s="10"/>
      <c r="H32" s="10"/>
      <c r="I32" s="10"/>
    </row>
    <row r="33" spans="2:9" ht="15.6" x14ac:dyDescent="0.3">
      <c r="B33" s="61" t="s">
        <v>24</v>
      </c>
      <c r="C33" s="58">
        <f>F6</f>
        <v>42857.142857142862</v>
      </c>
      <c r="D33" s="56"/>
      <c r="E33" s="56"/>
      <c r="F33" s="56"/>
      <c r="G33" s="10"/>
      <c r="H33" s="10"/>
      <c r="I33" s="10"/>
    </row>
  </sheetData>
  <mergeCells count="4">
    <mergeCell ref="B19:F19"/>
    <mergeCell ref="B22:F22"/>
    <mergeCell ref="B15:F16"/>
    <mergeCell ref="M2:Q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51B3-4AEC-4B18-9A1E-E44A96FF4E9D}">
  <dimension ref="B2:D9"/>
  <sheetViews>
    <sheetView workbookViewId="0">
      <selection activeCell="B2" sqref="B2:D9"/>
    </sheetView>
  </sheetViews>
  <sheetFormatPr baseColWidth="10" defaultColWidth="11.44140625" defaultRowHeight="14.4" x14ac:dyDescent="0.3"/>
  <cols>
    <col min="2" max="2" width="19.44140625" customWidth="1"/>
    <col min="3" max="3" width="35.77734375" customWidth="1"/>
    <col min="4" max="4" width="20.44140625" customWidth="1"/>
  </cols>
  <sheetData>
    <row r="2" spans="2:4" ht="18" x14ac:dyDescent="0.4">
      <c r="B2" s="7" t="s">
        <v>34</v>
      </c>
      <c r="C2" s="8" t="s">
        <v>25</v>
      </c>
      <c r="D2" s="9">
        <v>1000</v>
      </c>
    </row>
    <row r="3" spans="2:4" ht="18" x14ac:dyDescent="0.4">
      <c r="B3" s="7" t="s">
        <v>35</v>
      </c>
      <c r="C3" s="8" t="s">
        <v>26</v>
      </c>
      <c r="D3" s="9">
        <v>0</v>
      </c>
    </row>
    <row r="4" spans="2:4" ht="18" x14ac:dyDescent="0.4">
      <c r="B4" s="7" t="s">
        <v>36</v>
      </c>
      <c r="C4" s="8" t="s">
        <v>27</v>
      </c>
      <c r="D4" s="9">
        <v>500</v>
      </c>
    </row>
    <row r="5" spans="2:4" ht="15.6" x14ac:dyDescent="0.3">
      <c r="B5" s="7" t="s">
        <v>33</v>
      </c>
      <c r="C5" s="8" t="s">
        <v>28</v>
      </c>
      <c r="D5" s="9">
        <v>700</v>
      </c>
    </row>
    <row r="6" spans="2:4" ht="18" x14ac:dyDescent="0.4">
      <c r="B6" s="7" t="s">
        <v>37</v>
      </c>
      <c r="C6" s="8" t="s">
        <v>29</v>
      </c>
      <c r="D6" s="9">
        <f>D4*2</f>
        <v>1000</v>
      </c>
    </row>
    <row r="7" spans="2:4" ht="15.6" x14ac:dyDescent="0.3">
      <c r="B7" s="7" t="s">
        <v>30</v>
      </c>
      <c r="C7" s="8"/>
      <c r="D7" s="8">
        <f>D2-(-D2/(D6-D4))*D4</f>
        <v>2000</v>
      </c>
    </row>
    <row r="8" spans="2:4" ht="15.6" x14ac:dyDescent="0.3">
      <c r="B8" s="10"/>
      <c r="C8" s="10"/>
      <c r="D8" s="10"/>
    </row>
    <row r="9" spans="2:4" ht="15.6" x14ac:dyDescent="0.3">
      <c r="B9" s="11"/>
      <c r="C9" s="12" t="s">
        <v>31</v>
      </c>
      <c r="D9" s="13">
        <f>(-D2/(D6-D4))*D5+D7</f>
        <v>600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Pris Pr kvalitetspoeng</vt:lpstr>
      <vt:lpstr>Modell for Co2 til fratrekk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2023-12-15T08:46:51Z</dcterms:created>
  <dcterms:modified xsi:type="dcterms:W3CDTF">2023-12-15T08:47:44Z</dcterms:modified>
  <cp:category/>
  <cp:contentStatus/>
</cp:coreProperties>
</file>