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filterPrivacy="1" defaultThemeVersion="166925"/>
  <xr:revisionPtr revIDLastSave="14" documentId="8_{57CE7B22-E406-4501-A6E5-C43F9D3AE7C6}" xr6:coauthVersionLast="47" xr6:coauthVersionMax="47" xr10:uidLastSave="{3BE34772-5C9A-4564-AC0B-B0B3F378E9CD}"/>
  <bookViews>
    <workbookView xWindow="-48660" yWindow="3960" windowWidth="38700" windowHeight="14970" xr2:uid="{0FD23B8E-0A95-43AB-8B60-A565A0301EEC}"/>
  </bookViews>
  <sheets>
    <sheet name="Notes" sheetId="7" r:id="rId1"/>
    <sheet name="NIRAS match DFØ" sheetId="3" r:id="rId2"/>
    <sheet name="DFØ_matchingmatrise_prosent" sheetId="2" r:id="rId3"/>
    <sheet name="List DFØ" sheetId="4" r:id="rId4"/>
    <sheet name="Analyse IO data" sheetId="5" r:id="rId5"/>
    <sheet name="Top 15 suppliers" sheetId="6" r:id="rId6"/>
  </sheets>
  <definedNames>
    <definedName name="_xlnm._FilterDatabase" localSheetId="3" hidden="1">'List DFØ'!$A$1:$D$353</definedName>
    <definedName name="Accounts" localSheetId="0">#REF!</definedName>
    <definedName name="Accounts">#REF!</definedName>
    <definedName name="bmkCustomer" localSheetId="4">'Analyse IO data'!#REF!</definedName>
    <definedName name="bmkCustomer" localSheetId="3">'List DFØ'!#REF!</definedName>
    <definedName name="bmkCustomer" localSheetId="1">'NIRAS match DFØ'!#REF!</definedName>
    <definedName name="bmkCustomer" localSheetId="0">Notes!#REF!</definedName>
    <definedName name="bmkProjektnr1" localSheetId="4">'Analyse IO data'!#REF!</definedName>
    <definedName name="bmkProjektnr1" localSheetId="3">'List DFØ'!#REF!</definedName>
    <definedName name="bmkProjektnr1" localSheetId="1">'NIRAS match DFØ'!#REF!</definedName>
    <definedName name="bmkProjektnr1" localSheetId="0">Notes!#REF!</definedName>
    <definedName name="datab" localSheetId="0">#REF!</definedName>
    <definedName name="datab">#REF!</definedName>
    <definedName name="_xlnm.Database" localSheetId="0">#REF!</definedName>
    <definedName name="_xlnm.Databas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R40" i="3" l="1"/>
  <c r="A40" i="3"/>
  <c r="D24" i="3" a="1"/>
  <c r="F24" i="3" s="1"/>
  <c r="F25" i="3" s="1"/>
  <c r="O6" i="5"/>
  <c r="O7" i="5"/>
  <c r="O8" i="5"/>
  <c r="O9" i="5"/>
  <c r="O10" i="5"/>
  <c r="O11" i="5"/>
  <c r="O12" i="5"/>
  <c r="O13" i="5"/>
  <c r="O14" i="5"/>
  <c r="O15" i="5"/>
  <c r="O16" i="5"/>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5" i="5"/>
  <c r="BR5" i="3"/>
  <c r="BR8" i="3"/>
  <c r="BR9" i="3"/>
  <c r="BR14" i="3"/>
  <c r="BR15" i="3"/>
  <c r="BR16" i="3"/>
  <c r="BR17" i="3"/>
  <c r="BR18" i="3"/>
  <c r="BR19" i="3"/>
  <c r="BR22" i="3"/>
  <c r="E3" i="3"/>
  <c r="F3" i="3"/>
  <c r="G3" i="3"/>
  <c r="H3" i="3"/>
  <c r="I3" i="3"/>
  <c r="J3" i="3"/>
  <c r="K3" i="3"/>
  <c r="L3" i="3"/>
  <c r="M3" i="3"/>
  <c r="N3" i="3"/>
  <c r="O3" i="3"/>
  <c r="P3" i="3"/>
  <c r="Q3" i="3"/>
  <c r="R3" i="3"/>
  <c r="S3" i="3"/>
  <c r="T3" i="3"/>
  <c r="U3" i="3"/>
  <c r="V3" i="3"/>
  <c r="W3" i="3"/>
  <c r="X3" i="3"/>
  <c r="Y3" i="3"/>
  <c r="Z3" i="3"/>
  <c r="AA3" i="3"/>
  <c r="AB3" i="3"/>
  <c r="AC3" i="3"/>
  <c r="AD3" i="3"/>
  <c r="AE3" i="3"/>
  <c r="AF3" i="3"/>
  <c r="AG3" i="3"/>
  <c r="AH3" i="3"/>
  <c r="AI3" i="3"/>
  <c r="AJ3" i="3"/>
  <c r="AK3" i="3"/>
  <c r="AL3" i="3"/>
  <c r="AM3" i="3"/>
  <c r="AN3" i="3"/>
  <c r="AO3" i="3"/>
  <c r="AP3" i="3"/>
  <c r="AR3" i="3"/>
  <c r="AS3" i="3"/>
  <c r="AT3" i="3"/>
  <c r="AU3" i="3"/>
  <c r="AV3" i="3"/>
  <c r="AW3" i="3"/>
  <c r="AX3" i="3"/>
  <c r="AY3" i="3"/>
  <c r="AZ3" i="3"/>
  <c r="BA3" i="3"/>
  <c r="BB3" i="3"/>
  <c r="BC3" i="3"/>
  <c r="BD3" i="3"/>
  <c r="BE3" i="3"/>
  <c r="BF3" i="3"/>
  <c r="BG3" i="3"/>
  <c r="BH3" i="3"/>
  <c r="BI3" i="3"/>
  <c r="BJ3" i="3"/>
  <c r="BK3" i="3"/>
  <c r="BL3" i="3"/>
  <c r="BM3" i="3"/>
  <c r="BN3" i="3"/>
  <c r="BO3" i="3"/>
  <c r="BP3" i="3"/>
  <c r="E4" i="3"/>
  <c r="F4" i="3"/>
  <c r="G4" i="3"/>
  <c r="H4" i="3"/>
  <c r="I4" i="3"/>
  <c r="J4" i="3"/>
  <c r="K4" i="3"/>
  <c r="L4" i="3"/>
  <c r="M4" i="3"/>
  <c r="N4" i="3"/>
  <c r="O4" i="3"/>
  <c r="P4" i="3"/>
  <c r="Q4" i="3"/>
  <c r="R4" i="3"/>
  <c r="S4" i="3"/>
  <c r="T4" i="3"/>
  <c r="U4" i="3"/>
  <c r="V4" i="3"/>
  <c r="W4" i="3"/>
  <c r="X4" i="3"/>
  <c r="Y4" i="3"/>
  <c r="Z4" i="3"/>
  <c r="AA4" i="3"/>
  <c r="AB4" i="3"/>
  <c r="AC4" i="3"/>
  <c r="AD4" i="3"/>
  <c r="AE4" i="3"/>
  <c r="AF4" i="3"/>
  <c r="AG4" i="3"/>
  <c r="AH4" i="3"/>
  <c r="AI4" i="3"/>
  <c r="AJ4" i="3"/>
  <c r="AK4" i="3"/>
  <c r="AL4" i="3"/>
  <c r="AM4" i="3"/>
  <c r="AN4" i="3"/>
  <c r="AO4" i="3"/>
  <c r="AP4" i="3"/>
  <c r="AR4" i="3"/>
  <c r="AS4" i="3"/>
  <c r="AT4" i="3"/>
  <c r="AU4" i="3"/>
  <c r="AV4" i="3"/>
  <c r="AW4" i="3"/>
  <c r="AX4" i="3"/>
  <c r="AY4" i="3"/>
  <c r="AZ4" i="3"/>
  <c r="BA4" i="3"/>
  <c r="BB4" i="3"/>
  <c r="BC4" i="3"/>
  <c r="BD4" i="3"/>
  <c r="BE4" i="3"/>
  <c r="BF4" i="3"/>
  <c r="BG4" i="3"/>
  <c r="BH4" i="3"/>
  <c r="BI4" i="3"/>
  <c r="BJ4" i="3"/>
  <c r="BK4" i="3"/>
  <c r="BL4" i="3"/>
  <c r="BM4" i="3"/>
  <c r="BN4" i="3"/>
  <c r="BO4" i="3"/>
  <c r="BP4" i="3"/>
  <c r="E5" i="3"/>
  <c r="F5" i="3"/>
  <c r="G5" i="3"/>
  <c r="H5" i="3"/>
  <c r="I5" i="3"/>
  <c r="J5" i="3"/>
  <c r="K5" i="3"/>
  <c r="L5" i="3"/>
  <c r="A5" i="3" s="1"/>
  <c r="M5" i="3"/>
  <c r="N5" i="3"/>
  <c r="O5" i="3"/>
  <c r="P5" i="3"/>
  <c r="Q5" i="3"/>
  <c r="R5" i="3"/>
  <c r="S5" i="3"/>
  <c r="T5" i="3"/>
  <c r="U5" i="3"/>
  <c r="V5" i="3"/>
  <c r="W5" i="3"/>
  <c r="X5" i="3"/>
  <c r="Y5" i="3"/>
  <c r="Z5" i="3"/>
  <c r="AA5" i="3"/>
  <c r="AB5" i="3"/>
  <c r="AC5" i="3"/>
  <c r="AD5" i="3"/>
  <c r="AE5" i="3"/>
  <c r="AF5" i="3"/>
  <c r="AG5" i="3"/>
  <c r="AH5" i="3"/>
  <c r="AI5" i="3"/>
  <c r="AJ5" i="3"/>
  <c r="AK5" i="3"/>
  <c r="AL5" i="3"/>
  <c r="AM5" i="3"/>
  <c r="AN5" i="3"/>
  <c r="AO5" i="3"/>
  <c r="AP5" i="3"/>
  <c r="AQ5" i="3"/>
  <c r="AR5" i="3"/>
  <c r="AS5" i="3"/>
  <c r="AT5" i="3"/>
  <c r="AU5" i="3"/>
  <c r="AV5" i="3"/>
  <c r="AW5" i="3"/>
  <c r="AX5" i="3"/>
  <c r="AY5" i="3"/>
  <c r="AZ5" i="3"/>
  <c r="BA5" i="3"/>
  <c r="BB5" i="3"/>
  <c r="BC5" i="3"/>
  <c r="BD5" i="3"/>
  <c r="BE5" i="3"/>
  <c r="BF5" i="3"/>
  <c r="BG5" i="3"/>
  <c r="BH5" i="3"/>
  <c r="BI5" i="3"/>
  <c r="BJ5" i="3"/>
  <c r="BK5" i="3"/>
  <c r="BL5" i="3"/>
  <c r="BM5" i="3"/>
  <c r="BN5" i="3"/>
  <c r="BO5" i="3"/>
  <c r="BP5"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AS6" i="3"/>
  <c r="AT6" i="3"/>
  <c r="AV6" i="3"/>
  <c r="AW6" i="3"/>
  <c r="AX6" i="3"/>
  <c r="AY6" i="3"/>
  <c r="AZ6" i="3"/>
  <c r="BA6" i="3"/>
  <c r="BB6" i="3"/>
  <c r="BC6" i="3"/>
  <c r="BD6" i="3"/>
  <c r="BE6" i="3"/>
  <c r="BF6" i="3"/>
  <c r="BG6" i="3"/>
  <c r="BH6" i="3"/>
  <c r="BI6" i="3"/>
  <c r="BJ6" i="3"/>
  <c r="BK6" i="3"/>
  <c r="BL6" i="3"/>
  <c r="BM6" i="3"/>
  <c r="BN6" i="3"/>
  <c r="BO6" i="3"/>
  <c r="BP6" i="3"/>
  <c r="E7" i="3"/>
  <c r="F7" i="3"/>
  <c r="G7" i="3"/>
  <c r="H7" i="3"/>
  <c r="I7" i="3"/>
  <c r="J7" i="3"/>
  <c r="K7" i="3"/>
  <c r="L7" i="3"/>
  <c r="M7" i="3"/>
  <c r="N7" i="3"/>
  <c r="O7" i="3"/>
  <c r="P7" i="3"/>
  <c r="Q7" i="3"/>
  <c r="R7" i="3"/>
  <c r="T7" i="3"/>
  <c r="W7" i="3"/>
  <c r="X7" i="3"/>
  <c r="Z7" i="3"/>
  <c r="AA7" i="3"/>
  <c r="AB7" i="3"/>
  <c r="AC7" i="3"/>
  <c r="AE7" i="3"/>
  <c r="AF7" i="3"/>
  <c r="AG7" i="3"/>
  <c r="AH7" i="3"/>
  <c r="AI7" i="3"/>
  <c r="AJ7" i="3"/>
  <c r="AK7" i="3"/>
  <c r="AL7" i="3"/>
  <c r="AM7" i="3"/>
  <c r="AN7" i="3"/>
  <c r="AO7" i="3"/>
  <c r="AR7" i="3"/>
  <c r="AS7" i="3"/>
  <c r="AT7" i="3"/>
  <c r="AV7" i="3"/>
  <c r="AW7" i="3"/>
  <c r="AX7" i="3"/>
  <c r="AY7" i="3"/>
  <c r="AZ7" i="3"/>
  <c r="BA7" i="3"/>
  <c r="BC7" i="3"/>
  <c r="BD7" i="3"/>
  <c r="BF7" i="3"/>
  <c r="BG7" i="3"/>
  <c r="BH7" i="3"/>
  <c r="BI7" i="3"/>
  <c r="BJ7" i="3"/>
  <c r="BK7" i="3"/>
  <c r="BL7" i="3"/>
  <c r="BM7" i="3"/>
  <c r="BN7" i="3"/>
  <c r="BO7" i="3"/>
  <c r="BP7"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AS8" i="3"/>
  <c r="AT8" i="3"/>
  <c r="AU8" i="3"/>
  <c r="AV8" i="3"/>
  <c r="AW8" i="3"/>
  <c r="AX8" i="3"/>
  <c r="AY8" i="3"/>
  <c r="AZ8" i="3"/>
  <c r="BA8" i="3"/>
  <c r="BB8" i="3"/>
  <c r="BC8" i="3"/>
  <c r="BD8" i="3"/>
  <c r="BE8" i="3"/>
  <c r="BF8" i="3"/>
  <c r="BG8" i="3"/>
  <c r="BH8" i="3"/>
  <c r="BI8" i="3"/>
  <c r="BJ8" i="3"/>
  <c r="BK8" i="3"/>
  <c r="BL8" i="3"/>
  <c r="BM8" i="3"/>
  <c r="BN8" i="3"/>
  <c r="BO8" i="3"/>
  <c r="BP8" i="3"/>
  <c r="E9" i="3"/>
  <c r="A9" i="3" s="1"/>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AS9" i="3"/>
  <c r="AT9" i="3"/>
  <c r="AU9" i="3"/>
  <c r="AV9" i="3"/>
  <c r="AW9" i="3"/>
  <c r="AX9" i="3"/>
  <c r="AY9" i="3"/>
  <c r="AZ9" i="3"/>
  <c r="BA9" i="3"/>
  <c r="BB9" i="3"/>
  <c r="BC9" i="3"/>
  <c r="BD9" i="3"/>
  <c r="BE9" i="3"/>
  <c r="BF9" i="3"/>
  <c r="BG9" i="3"/>
  <c r="BH9" i="3"/>
  <c r="BI9" i="3"/>
  <c r="BJ9" i="3"/>
  <c r="BK9" i="3"/>
  <c r="BL9" i="3"/>
  <c r="BM9" i="3"/>
  <c r="BN9" i="3"/>
  <c r="BO9" i="3"/>
  <c r="BP9"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AS10" i="3"/>
  <c r="AT10" i="3"/>
  <c r="AU10" i="3"/>
  <c r="AV10" i="3"/>
  <c r="AW10" i="3"/>
  <c r="AX10" i="3"/>
  <c r="AY10" i="3"/>
  <c r="AZ10" i="3"/>
  <c r="BA10" i="3"/>
  <c r="BB10" i="3"/>
  <c r="BC10" i="3"/>
  <c r="BD10" i="3"/>
  <c r="BE10" i="3"/>
  <c r="BF10" i="3"/>
  <c r="BG10" i="3"/>
  <c r="BH10" i="3"/>
  <c r="BI10" i="3"/>
  <c r="BJ10" i="3"/>
  <c r="BK10" i="3"/>
  <c r="BL10" i="3"/>
  <c r="BM10" i="3"/>
  <c r="BN10" i="3"/>
  <c r="BO10" i="3"/>
  <c r="BP10" i="3"/>
  <c r="E11" i="3"/>
  <c r="F11" i="3"/>
  <c r="G11" i="3"/>
  <c r="H11" i="3"/>
  <c r="I11" i="3"/>
  <c r="J11" i="3"/>
  <c r="K11" i="3"/>
  <c r="L11" i="3"/>
  <c r="M11" i="3"/>
  <c r="N11" i="3"/>
  <c r="O11" i="3"/>
  <c r="P11" i="3"/>
  <c r="Q11" i="3"/>
  <c r="R11" i="3"/>
  <c r="T11" i="3"/>
  <c r="W11" i="3"/>
  <c r="X11" i="3"/>
  <c r="Z11" i="3"/>
  <c r="AA11" i="3"/>
  <c r="AB11" i="3"/>
  <c r="AC11" i="3"/>
  <c r="AE11" i="3"/>
  <c r="AF11" i="3"/>
  <c r="AG11" i="3"/>
  <c r="AH11" i="3"/>
  <c r="AI11" i="3"/>
  <c r="AJ11" i="3"/>
  <c r="AK11" i="3"/>
  <c r="AL11" i="3"/>
  <c r="AM11" i="3"/>
  <c r="AN11" i="3"/>
  <c r="AO11" i="3"/>
  <c r="AR11" i="3"/>
  <c r="AS11" i="3"/>
  <c r="AT11" i="3"/>
  <c r="AU11" i="3"/>
  <c r="AV11" i="3"/>
  <c r="AW11" i="3"/>
  <c r="AX11" i="3"/>
  <c r="AY11" i="3"/>
  <c r="AZ11" i="3"/>
  <c r="BA11" i="3"/>
  <c r="BB11" i="3"/>
  <c r="BC11" i="3"/>
  <c r="BD11" i="3"/>
  <c r="BF11" i="3"/>
  <c r="BG11" i="3"/>
  <c r="BH11" i="3"/>
  <c r="BI11" i="3"/>
  <c r="BJ11" i="3"/>
  <c r="BK11" i="3"/>
  <c r="BL11" i="3"/>
  <c r="BM11" i="3"/>
  <c r="BN11" i="3"/>
  <c r="BO11" i="3"/>
  <c r="BP11"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G12" i="3"/>
  <c r="AH12" i="3"/>
  <c r="AI12" i="3"/>
  <c r="AJ12" i="3"/>
  <c r="AK12" i="3"/>
  <c r="AL12" i="3"/>
  <c r="AM12" i="3"/>
  <c r="AN12" i="3"/>
  <c r="AO12" i="3"/>
  <c r="AP12" i="3"/>
  <c r="AQ12" i="3"/>
  <c r="AR12" i="3"/>
  <c r="AS12" i="3"/>
  <c r="AT12" i="3"/>
  <c r="AU12" i="3"/>
  <c r="AV12" i="3"/>
  <c r="AW12" i="3"/>
  <c r="AX12" i="3"/>
  <c r="AY12" i="3"/>
  <c r="AZ12" i="3"/>
  <c r="BA12" i="3"/>
  <c r="BC12" i="3"/>
  <c r="BD12" i="3"/>
  <c r="BE12" i="3"/>
  <c r="BF12" i="3"/>
  <c r="BG12" i="3"/>
  <c r="BH12" i="3"/>
  <c r="BI12" i="3"/>
  <c r="BJ12" i="3"/>
  <c r="BK12" i="3"/>
  <c r="BL12" i="3"/>
  <c r="BM12" i="3"/>
  <c r="BN12" i="3"/>
  <c r="BO12" i="3"/>
  <c r="BP12" i="3"/>
  <c r="E13" i="3"/>
  <c r="F13" i="3"/>
  <c r="G13" i="3"/>
  <c r="H13" i="3"/>
  <c r="I13" i="3"/>
  <c r="J13" i="3"/>
  <c r="K13" i="3"/>
  <c r="L13" i="3"/>
  <c r="M13" i="3"/>
  <c r="N13" i="3"/>
  <c r="O13" i="3"/>
  <c r="P13" i="3"/>
  <c r="Q13" i="3"/>
  <c r="R13" i="3"/>
  <c r="S13" i="3"/>
  <c r="T13" i="3"/>
  <c r="W13" i="3"/>
  <c r="X13" i="3"/>
  <c r="Y13" i="3"/>
  <c r="Z13" i="3"/>
  <c r="AA13" i="3"/>
  <c r="AB13" i="3"/>
  <c r="AC13" i="3"/>
  <c r="AE13" i="3"/>
  <c r="AF13" i="3"/>
  <c r="AG13" i="3"/>
  <c r="AH13" i="3"/>
  <c r="AI13" i="3"/>
  <c r="AJ13" i="3"/>
  <c r="AK13" i="3"/>
  <c r="AL13" i="3"/>
  <c r="AM13" i="3"/>
  <c r="AN13" i="3"/>
  <c r="AO13" i="3"/>
  <c r="AP13" i="3"/>
  <c r="AQ13" i="3"/>
  <c r="AR13" i="3"/>
  <c r="AS13" i="3"/>
  <c r="AT13" i="3"/>
  <c r="AU13" i="3"/>
  <c r="AV13" i="3"/>
  <c r="AW13" i="3"/>
  <c r="AX13" i="3"/>
  <c r="AY13" i="3"/>
  <c r="AZ13" i="3"/>
  <c r="BA13" i="3"/>
  <c r="BB13" i="3"/>
  <c r="BC13" i="3"/>
  <c r="BD13" i="3"/>
  <c r="BE13" i="3"/>
  <c r="BF13" i="3"/>
  <c r="BG13" i="3"/>
  <c r="BH13" i="3"/>
  <c r="BI13" i="3"/>
  <c r="BJ13" i="3"/>
  <c r="BK13" i="3"/>
  <c r="BL13" i="3"/>
  <c r="BM13" i="3"/>
  <c r="BN13" i="3"/>
  <c r="BO13" i="3"/>
  <c r="BP13" i="3"/>
  <c r="E14" i="3"/>
  <c r="A14" i="3" s="1"/>
  <c r="F14" i="3"/>
  <c r="G14" i="3"/>
  <c r="H14" i="3"/>
  <c r="I14" i="3"/>
  <c r="J14" i="3"/>
  <c r="K14" i="3"/>
  <c r="L14" i="3"/>
  <c r="M14" i="3"/>
  <c r="N14" i="3"/>
  <c r="O14" i="3"/>
  <c r="P14" i="3"/>
  <c r="Q14" i="3"/>
  <c r="R14" i="3"/>
  <c r="S14" i="3"/>
  <c r="T14" i="3"/>
  <c r="U14" i="3"/>
  <c r="V14" i="3"/>
  <c r="W14" i="3"/>
  <c r="X14" i="3"/>
  <c r="Y14" i="3"/>
  <c r="Z14" i="3"/>
  <c r="AA14" i="3"/>
  <c r="AB14" i="3"/>
  <c r="AC14" i="3"/>
  <c r="AD14" i="3"/>
  <c r="AE14" i="3"/>
  <c r="AF14" i="3"/>
  <c r="AG14" i="3"/>
  <c r="AH14" i="3"/>
  <c r="AI14" i="3"/>
  <c r="AJ14" i="3"/>
  <c r="AK14" i="3"/>
  <c r="AL14" i="3"/>
  <c r="AM14" i="3"/>
  <c r="AN14" i="3"/>
  <c r="AO14" i="3"/>
  <c r="AP14" i="3"/>
  <c r="AQ14" i="3"/>
  <c r="AR14" i="3"/>
  <c r="AS14" i="3"/>
  <c r="AT14" i="3"/>
  <c r="AU14" i="3"/>
  <c r="AV14" i="3"/>
  <c r="AW14" i="3"/>
  <c r="AX14" i="3"/>
  <c r="AY14" i="3"/>
  <c r="AZ14" i="3"/>
  <c r="BA14" i="3"/>
  <c r="BB14" i="3"/>
  <c r="BC14" i="3"/>
  <c r="BD14" i="3"/>
  <c r="BE14" i="3"/>
  <c r="BF14" i="3"/>
  <c r="BG14" i="3"/>
  <c r="BH14" i="3"/>
  <c r="BI14" i="3"/>
  <c r="BJ14" i="3"/>
  <c r="BK14" i="3"/>
  <c r="BL14" i="3"/>
  <c r="BM14" i="3"/>
  <c r="BN14" i="3"/>
  <c r="BO14" i="3"/>
  <c r="BP14" i="3"/>
  <c r="E15" i="3"/>
  <c r="F15" i="3"/>
  <c r="G15" i="3"/>
  <c r="H15" i="3"/>
  <c r="I15" i="3"/>
  <c r="J15" i="3"/>
  <c r="K15" i="3"/>
  <c r="L15" i="3"/>
  <c r="M15" i="3"/>
  <c r="N15" i="3"/>
  <c r="O15" i="3"/>
  <c r="P15" i="3"/>
  <c r="Q15" i="3"/>
  <c r="R15" i="3"/>
  <c r="S15" i="3"/>
  <c r="T15" i="3"/>
  <c r="U15" i="3"/>
  <c r="V15" i="3"/>
  <c r="W15" i="3"/>
  <c r="X15" i="3"/>
  <c r="Y15" i="3"/>
  <c r="Z15" i="3"/>
  <c r="AA15" i="3"/>
  <c r="AB15" i="3"/>
  <c r="AC15" i="3"/>
  <c r="AD15" i="3"/>
  <c r="AE15" i="3"/>
  <c r="AF15" i="3"/>
  <c r="AG15" i="3"/>
  <c r="AH15" i="3"/>
  <c r="AI15" i="3"/>
  <c r="AJ15" i="3"/>
  <c r="AK15" i="3"/>
  <c r="AL15" i="3"/>
  <c r="AM15" i="3"/>
  <c r="AN15" i="3"/>
  <c r="AO15" i="3"/>
  <c r="AP15" i="3"/>
  <c r="AQ15" i="3"/>
  <c r="AR15" i="3"/>
  <c r="AS15" i="3"/>
  <c r="AT15" i="3"/>
  <c r="AU15" i="3"/>
  <c r="AV15" i="3"/>
  <c r="AW15" i="3"/>
  <c r="AX15" i="3"/>
  <c r="AY15" i="3"/>
  <c r="AZ15" i="3"/>
  <c r="BA15" i="3"/>
  <c r="BB15" i="3"/>
  <c r="BC15" i="3"/>
  <c r="BD15" i="3"/>
  <c r="BE15" i="3"/>
  <c r="BF15" i="3"/>
  <c r="BG15" i="3"/>
  <c r="BH15" i="3"/>
  <c r="BI15" i="3"/>
  <c r="BJ15" i="3"/>
  <c r="BK15" i="3"/>
  <c r="BL15" i="3"/>
  <c r="BM15" i="3"/>
  <c r="BN15" i="3"/>
  <c r="BO15" i="3"/>
  <c r="BP15" i="3"/>
  <c r="E16" i="3"/>
  <c r="F16" i="3"/>
  <c r="G16" i="3"/>
  <c r="H16" i="3"/>
  <c r="I16" i="3"/>
  <c r="J16" i="3"/>
  <c r="K16" i="3"/>
  <c r="L16" i="3"/>
  <c r="M16" i="3"/>
  <c r="N16" i="3"/>
  <c r="O16" i="3"/>
  <c r="P16" i="3"/>
  <c r="Q16" i="3"/>
  <c r="R16" i="3"/>
  <c r="S16" i="3"/>
  <c r="T16" i="3"/>
  <c r="U16" i="3"/>
  <c r="V16" i="3"/>
  <c r="W16" i="3"/>
  <c r="X16" i="3"/>
  <c r="Y16" i="3"/>
  <c r="Z16" i="3"/>
  <c r="AA16" i="3"/>
  <c r="AB16" i="3"/>
  <c r="AC16" i="3"/>
  <c r="AD16" i="3"/>
  <c r="AE16" i="3"/>
  <c r="AF16" i="3"/>
  <c r="AG16" i="3"/>
  <c r="AH16" i="3"/>
  <c r="AI16" i="3"/>
  <c r="AJ16" i="3"/>
  <c r="AK16" i="3"/>
  <c r="AL16" i="3"/>
  <c r="AM16" i="3"/>
  <c r="AN16" i="3"/>
  <c r="AO16" i="3"/>
  <c r="AP16" i="3"/>
  <c r="AQ16" i="3"/>
  <c r="AR16" i="3"/>
  <c r="AS16" i="3"/>
  <c r="AT16" i="3"/>
  <c r="AU16" i="3"/>
  <c r="AV16" i="3"/>
  <c r="AW16" i="3"/>
  <c r="AX16" i="3"/>
  <c r="AY16" i="3"/>
  <c r="AZ16" i="3"/>
  <c r="BA16" i="3"/>
  <c r="BB16" i="3"/>
  <c r="BC16" i="3"/>
  <c r="BD16" i="3"/>
  <c r="BE16" i="3"/>
  <c r="BF16" i="3"/>
  <c r="BG16" i="3"/>
  <c r="BH16" i="3"/>
  <c r="BI16" i="3"/>
  <c r="BJ16" i="3"/>
  <c r="BK16" i="3"/>
  <c r="BL16" i="3"/>
  <c r="BM16" i="3"/>
  <c r="BN16" i="3"/>
  <c r="BO16" i="3"/>
  <c r="BP16" i="3"/>
  <c r="E17" i="3"/>
  <c r="A17" i="3" s="1"/>
  <c r="F17" i="3"/>
  <c r="G17" i="3"/>
  <c r="H17" i="3"/>
  <c r="I17" i="3"/>
  <c r="J17" i="3"/>
  <c r="K17" i="3"/>
  <c r="L17" i="3"/>
  <c r="M17" i="3"/>
  <c r="N17" i="3"/>
  <c r="O17" i="3"/>
  <c r="P17" i="3"/>
  <c r="Q17" i="3"/>
  <c r="R17" i="3"/>
  <c r="S17" i="3"/>
  <c r="T17" i="3"/>
  <c r="U17" i="3"/>
  <c r="V17" i="3"/>
  <c r="W17" i="3"/>
  <c r="X17" i="3"/>
  <c r="Y17" i="3"/>
  <c r="Z17" i="3"/>
  <c r="AA17" i="3"/>
  <c r="AB17" i="3"/>
  <c r="AC17" i="3"/>
  <c r="AD17" i="3"/>
  <c r="AE17" i="3"/>
  <c r="AF17" i="3"/>
  <c r="AG17" i="3"/>
  <c r="AH17" i="3"/>
  <c r="AI17" i="3"/>
  <c r="AJ17" i="3"/>
  <c r="AK17" i="3"/>
  <c r="AL17" i="3"/>
  <c r="AM17" i="3"/>
  <c r="AN17" i="3"/>
  <c r="AO17" i="3"/>
  <c r="AP17" i="3"/>
  <c r="AQ17" i="3"/>
  <c r="AR17" i="3"/>
  <c r="AS17" i="3"/>
  <c r="AT17" i="3"/>
  <c r="AU17" i="3"/>
  <c r="AV17" i="3"/>
  <c r="AW17" i="3"/>
  <c r="AX17" i="3"/>
  <c r="AY17" i="3"/>
  <c r="AZ17" i="3"/>
  <c r="BA17" i="3"/>
  <c r="BB17" i="3"/>
  <c r="BC17" i="3"/>
  <c r="BD17" i="3"/>
  <c r="BE17" i="3"/>
  <c r="BF17" i="3"/>
  <c r="BG17" i="3"/>
  <c r="BH17" i="3"/>
  <c r="BI17" i="3"/>
  <c r="BJ17" i="3"/>
  <c r="BK17" i="3"/>
  <c r="BL17" i="3"/>
  <c r="BM17" i="3"/>
  <c r="BN17" i="3"/>
  <c r="BO17" i="3"/>
  <c r="BP17" i="3"/>
  <c r="E18" i="3"/>
  <c r="A18" i="3" s="1"/>
  <c r="F18" i="3"/>
  <c r="G18" i="3"/>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AS18" i="3"/>
  <c r="AT18" i="3"/>
  <c r="AU18" i="3"/>
  <c r="AV18" i="3"/>
  <c r="AW18" i="3"/>
  <c r="AX18" i="3"/>
  <c r="AY18" i="3"/>
  <c r="AZ18" i="3"/>
  <c r="BA18" i="3"/>
  <c r="BB18" i="3"/>
  <c r="BC18" i="3"/>
  <c r="BD18" i="3"/>
  <c r="BE18" i="3"/>
  <c r="BF18" i="3"/>
  <c r="BG18" i="3"/>
  <c r="BH18" i="3"/>
  <c r="BI18" i="3"/>
  <c r="BJ18" i="3"/>
  <c r="BK18" i="3"/>
  <c r="BL18" i="3"/>
  <c r="BM18" i="3"/>
  <c r="BN18" i="3"/>
  <c r="BO18" i="3"/>
  <c r="BP18"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AS19" i="3"/>
  <c r="AT19" i="3"/>
  <c r="AU19" i="3"/>
  <c r="AV19" i="3"/>
  <c r="AW19" i="3"/>
  <c r="AX19" i="3"/>
  <c r="AY19" i="3"/>
  <c r="AZ19" i="3"/>
  <c r="BA19" i="3"/>
  <c r="BB19" i="3"/>
  <c r="BC19" i="3"/>
  <c r="BD19" i="3"/>
  <c r="BE19" i="3"/>
  <c r="BF19" i="3"/>
  <c r="BG19" i="3"/>
  <c r="BH19" i="3"/>
  <c r="BI19" i="3"/>
  <c r="BJ19" i="3"/>
  <c r="BK19" i="3"/>
  <c r="BL19" i="3"/>
  <c r="BM19" i="3"/>
  <c r="BN19" i="3"/>
  <c r="BO19" i="3"/>
  <c r="BP19" i="3"/>
  <c r="E20" i="3"/>
  <c r="F20" i="3"/>
  <c r="G20" i="3"/>
  <c r="H20" i="3"/>
  <c r="I20" i="3"/>
  <c r="J20" i="3"/>
  <c r="K20" i="3"/>
  <c r="L20" i="3"/>
  <c r="M20" i="3"/>
  <c r="N20" i="3"/>
  <c r="O20" i="3"/>
  <c r="P20" i="3"/>
  <c r="Q20" i="3"/>
  <c r="R20" i="3"/>
  <c r="S20" i="3"/>
  <c r="T20" i="3"/>
  <c r="U20" i="3"/>
  <c r="W20" i="3"/>
  <c r="X20" i="3"/>
  <c r="Z20" i="3"/>
  <c r="AA20" i="3"/>
  <c r="AB20" i="3"/>
  <c r="AC20" i="3"/>
  <c r="AE20" i="3"/>
  <c r="AF20" i="3"/>
  <c r="AG20" i="3"/>
  <c r="AH20" i="3"/>
  <c r="AI20" i="3"/>
  <c r="AJ20" i="3"/>
  <c r="AK20" i="3"/>
  <c r="AL20" i="3"/>
  <c r="AM20" i="3"/>
  <c r="AN20" i="3"/>
  <c r="AO20" i="3"/>
  <c r="AP20" i="3"/>
  <c r="AQ20" i="3"/>
  <c r="AR20" i="3"/>
  <c r="AS20" i="3"/>
  <c r="AT20" i="3"/>
  <c r="AU20" i="3"/>
  <c r="AV20" i="3"/>
  <c r="AW20" i="3"/>
  <c r="AY20" i="3"/>
  <c r="AZ20" i="3"/>
  <c r="BA20" i="3"/>
  <c r="BB20" i="3"/>
  <c r="BC20" i="3"/>
  <c r="BD20" i="3"/>
  <c r="BG20" i="3"/>
  <c r="BH20" i="3"/>
  <c r="BI20" i="3"/>
  <c r="BJ20" i="3"/>
  <c r="BK20" i="3"/>
  <c r="BL20" i="3"/>
  <c r="BM20" i="3"/>
  <c r="BN20" i="3"/>
  <c r="BO20" i="3"/>
  <c r="BP20" i="3"/>
  <c r="E21" i="3"/>
  <c r="F21" i="3"/>
  <c r="G21" i="3"/>
  <c r="H21" i="3"/>
  <c r="I21" i="3"/>
  <c r="J21" i="3"/>
  <c r="K21" i="3"/>
  <c r="L21" i="3"/>
  <c r="M21" i="3"/>
  <c r="N21" i="3"/>
  <c r="O21" i="3"/>
  <c r="P21" i="3"/>
  <c r="Q21" i="3"/>
  <c r="R21" i="3"/>
  <c r="S21" i="3"/>
  <c r="U21" i="3"/>
  <c r="V21" i="3"/>
  <c r="W21" i="3"/>
  <c r="X21" i="3"/>
  <c r="Y21" i="3"/>
  <c r="Z21" i="3"/>
  <c r="AA21" i="3"/>
  <c r="AB21" i="3"/>
  <c r="AC21" i="3"/>
  <c r="AD21" i="3"/>
  <c r="AE21" i="3"/>
  <c r="AF21" i="3"/>
  <c r="AG21" i="3"/>
  <c r="AH21" i="3"/>
  <c r="AI21" i="3"/>
  <c r="AJ21" i="3"/>
  <c r="AK21" i="3"/>
  <c r="AL21" i="3"/>
  <c r="AM21" i="3"/>
  <c r="AN21" i="3"/>
  <c r="AO21" i="3"/>
  <c r="AP21" i="3"/>
  <c r="AQ21" i="3"/>
  <c r="AR21" i="3"/>
  <c r="AS21" i="3"/>
  <c r="AT21" i="3"/>
  <c r="AU21" i="3"/>
  <c r="AV21" i="3"/>
  <c r="AW21" i="3"/>
  <c r="AX21" i="3"/>
  <c r="AY21" i="3"/>
  <c r="AZ21" i="3"/>
  <c r="BA21" i="3"/>
  <c r="BB21" i="3"/>
  <c r="BC21" i="3"/>
  <c r="BD21" i="3"/>
  <c r="BE21" i="3"/>
  <c r="BF21" i="3"/>
  <c r="BG21" i="3"/>
  <c r="BH21" i="3"/>
  <c r="BI21" i="3"/>
  <c r="BJ21" i="3"/>
  <c r="BK21" i="3"/>
  <c r="BL21" i="3"/>
  <c r="BM21" i="3"/>
  <c r="BN21" i="3"/>
  <c r="BO21" i="3"/>
  <c r="BP21" i="3"/>
  <c r="E22" i="3"/>
  <c r="A22" i="3" s="1"/>
  <c r="F22" i="3"/>
  <c r="G22" i="3"/>
  <c r="H22" i="3"/>
  <c r="I22" i="3"/>
  <c r="J22" i="3"/>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AS22" i="3"/>
  <c r="AT22" i="3"/>
  <c r="AU22" i="3"/>
  <c r="AV22" i="3"/>
  <c r="AW22" i="3"/>
  <c r="AX22" i="3"/>
  <c r="AY22" i="3"/>
  <c r="AZ22" i="3"/>
  <c r="BA22" i="3"/>
  <c r="BB22" i="3"/>
  <c r="BC22" i="3"/>
  <c r="BD22" i="3"/>
  <c r="BE22" i="3"/>
  <c r="BF22" i="3"/>
  <c r="BG22" i="3"/>
  <c r="BH22" i="3"/>
  <c r="BI22" i="3"/>
  <c r="BJ22" i="3"/>
  <c r="BK22" i="3"/>
  <c r="BL22" i="3"/>
  <c r="BM22" i="3"/>
  <c r="BN22" i="3"/>
  <c r="BO22" i="3"/>
  <c r="BP22" i="3"/>
  <c r="E23" i="3"/>
  <c r="F23" i="3"/>
  <c r="G23" i="3"/>
  <c r="I23" i="3"/>
  <c r="J23" i="3"/>
  <c r="K23" i="3"/>
  <c r="L23" i="3"/>
  <c r="M23" i="3"/>
  <c r="N23" i="3"/>
  <c r="O23" i="3"/>
  <c r="P23" i="3"/>
  <c r="Q23" i="3"/>
  <c r="R23" i="3"/>
  <c r="S23" i="3"/>
  <c r="U23" i="3"/>
  <c r="V23" i="3"/>
  <c r="W23" i="3"/>
  <c r="X23" i="3"/>
  <c r="Y23" i="3"/>
  <c r="Z23" i="3"/>
  <c r="AA23" i="3"/>
  <c r="AB23" i="3"/>
  <c r="AC23" i="3"/>
  <c r="AE23" i="3"/>
  <c r="AF23" i="3"/>
  <c r="AG23" i="3"/>
  <c r="AH23" i="3"/>
  <c r="AI23" i="3"/>
  <c r="AJ23" i="3"/>
  <c r="AK23" i="3"/>
  <c r="AL23" i="3"/>
  <c r="AM23" i="3"/>
  <c r="AN23" i="3"/>
  <c r="AO23" i="3"/>
  <c r="AP23" i="3"/>
  <c r="AR23" i="3"/>
  <c r="AS23" i="3"/>
  <c r="AT23" i="3"/>
  <c r="AV23" i="3"/>
  <c r="AW23" i="3"/>
  <c r="AX23" i="3"/>
  <c r="AZ23" i="3"/>
  <c r="BB23" i="3"/>
  <c r="BC23" i="3"/>
  <c r="BD23" i="3"/>
  <c r="BE23" i="3"/>
  <c r="BG23" i="3"/>
  <c r="BH23" i="3"/>
  <c r="BI23" i="3"/>
  <c r="BJ23" i="3"/>
  <c r="BK23" i="3"/>
  <c r="BL23" i="3"/>
  <c r="BM23" i="3"/>
  <c r="BN23" i="3"/>
  <c r="BO23" i="3"/>
  <c r="BP23" i="3"/>
  <c r="D10" i="3"/>
  <c r="BR10" i="3" s="1"/>
  <c r="BR48" i="3"/>
  <c r="E48" i="3"/>
  <c r="F48" i="3"/>
  <c r="G48" i="3"/>
  <c r="H48" i="3"/>
  <c r="I48" i="3"/>
  <c r="J48" i="3"/>
  <c r="K48" i="3"/>
  <c r="L48" i="3"/>
  <c r="M48" i="3"/>
  <c r="N48" i="3"/>
  <c r="O48" i="3"/>
  <c r="P48" i="3"/>
  <c r="Q48" i="3"/>
  <c r="R48" i="3"/>
  <c r="S48" i="3"/>
  <c r="T48" i="3"/>
  <c r="U48" i="3"/>
  <c r="V48" i="3"/>
  <c r="W48" i="3"/>
  <c r="X48" i="3"/>
  <c r="Y48" i="3"/>
  <c r="Z48" i="3"/>
  <c r="AA48" i="3"/>
  <c r="AB48" i="3"/>
  <c r="AC48" i="3"/>
  <c r="AD48" i="3"/>
  <c r="AE48" i="3"/>
  <c r="AF48" i="3"/>
  <c r="AG48" i="3"/>
  <c r="AH48" i="3"/>
  <c r="AI48" i="3"/>
  <c r="AJ48" i="3"/>
  <c r="AK48" i="3"/>
  <c r="AL48" i="3"/>
  <c r="AM48" i="3"/>
  <c r="AN48" i="3"/>
  <c r="AO48" i="3"/>
  <c r="AP48" i="3"/>
  <c r="AQ48" i="3"/>
  <c r="AR48" i="3"/>
  <c r="AS48" i="3"/>
  <c r="AT48" i="3"/>
  <c r="AU48" i="3"/>
  <c r="AV48" i="3"/>
  <c r="AW48" i="3"/>
  <c r="AX48" i="3"/>
  <c r="AY48" i="3"/>
  <c r="AZ48" i="3"/>
  <c r="BA48" i="3"/>
  <c r="BB48" i="3"/>
  <c r="BC48" i="3"/>
  <c r="BD48" i="3"/>
  <c r="BE48" i="3"/>
  <c r="BF48" i="3"/>
  <c r="BG48" i="3"/>
  <c r="BH48" i="3"/>
  <c r="BI48" i="3"/>
  <c r="BJ48" i="3"/>
  <c r="BK48" i="3"/>
  <c r="BL48" i="3"/>
  <c r="BM48" i="3"/>
  <c r="BN48" i="3"/>
  <c r="BO48" i="3"/>
  <c r="BP48" i="3"/>
  <c r="D48" i="3"/>
  <c r="A48" i="3" s="1"/>
  <c r="D23" i="3"/>
  <c r="D22" i="3"/>
  <c r="D21" i="3"/>
  <c r="D20" i="3"/>
  <c r="D19" i="3"/>
  <c r="D18" i="3"/>
  <c r="D17" i="3"/>
  <c r="D16" i="3"/>
  <c r="D15" i="3"/>
  <c r="D14" i="3"/>
  <c r="D13" i="3"/>
  <c r="D12" i="3"/>
  <c r="D11" i="3"/>
  <c r="D9" i="3"/>
  <c r="D8" i="3"/>
  <c r="D7" i="3"/>
  <c r="D6" i="3"/>
  <c r="D5" i="3"/>
  <c r="D4" i="3"/>
  <c r="D3" i="3"/>
  <c r="B3" i="3"/>
  <c r="B4" i="3"/>
  <c r="B5" i="3"/>
  <c r="B6" i="3"/>
  <c r="B7" i="3"/>
  <c r="A8" i="3"/>
  <c r="A10" i="3"/>
  <c r="B11" i="3"/>
  <c r="B13" i="3"/>
  <c r="B14" i="3"/>
  <c r="A15" i="3"/>
  <c r="B15" i="3"/>
  <c r="A16" i="3"/>
  <c r="B16" i="3"/>
  <c r="B17" i="3"/>
  <c r="B18" i="3"/>
  <c r="A19" i="3"/>
  <c r="B19" i="3"/>
  <c r="B20" i="3"/>
  <c r="B21" i="3"/>
  <c r="B22" i="3"/>
  <c r="B23" i="3"/>
  <c r="B24" i="3"/>
  <c r="B25" i="3"/>
  <c r="O119" i="3"/>
  <c r="O129" i="3"/>
  <c r="O115" i="3"/>
  <c r="N106" i="3"/>
  <c r="N107" i="3" s="1"/>
  <c r="O107" i="3"/>
  <c r="AK24" i="3" l="1"/>
  <c r="AK25" i="3" s="1"/>
  <c r="Q24" i="3"/>
  <c r="Q25" i="3" s="1"/>
  <c r="BE24" i="3"/>
  <c r="BE25" i="3" s="1"/>
  <c r="AJ24" i="3"/>
  <c r="AJ25" i="3" s="1"/>
  <c r="M24" i="3"/>
  <c r="M25" i="3" s="1"/>
  <c r="BH24" i="3"/>
  <c r="BH25" i="3" s="1"/>
  <c r="BA24" i="3"/>
  <c r="BA25" i="3" s="1"/>
  <c r="AG24" i="3"/>
  <c r="AG25" i="3" s="1"/>
  <c r="L24" i="3"/>
  <c r="L25" i="3" s="1"/>
  <c r="AZ24" i="3"/>
  <c r="AZ25" i="3" s="1"/>
  <c r="AC24" i="3"/>
  <c r="AC25" i="3" s="1"/>
  <c r="I24" i="3"/>
  <c r="I25" i="3" s="1"/>
  <c r="AW24" i="3"/>
  <c r="AW25" i="3" s="1"/>
  <c r="AB24" i="3"/>
  <c r="AB25" i="3" s="1"/>
  <c r="E24" i="3"/>
  <c r="E25" i="3" s="1"/>
  <c r="BP24" i="3"/>
  <c r="BP25" i="3" s="1"/>
  <c r="AS24" i="3"/>
  <c r="AS25" i="3" s="1"/>
  <c r="Y24" i="3"/>
  <c r="Y25" i="3" s="1"/>
  <c r="D24" i="3"/>
  <c r="D25" i="3" s="1"/>
  <c r="BM24" i="3"/>
  <c r="BM25" i="3" s="1"/>
  <c r="AR24" i="3"/>
  <c r="AR25" i="3" s="1"/>
  <c r="U24" i="3"/>
  <c r="U25" i="3" s="1"/>
  <c r="BI24" i="3"/>
  <c r="BI25" i="3" s="1"/>
  <c r="AO24" i="3"/>
  <c r="AO25" i="3" s="1"/>
  <c r="T24" i="3"/>
  <c r="T25" i="3" s="1"/>
  <c r="BO24" i="3"/>
  <c r="BO25" i="3" s="1"/>
  <c r="BG24" i="3"/>
  <c r="BG25" i="3" s="1"/>
  <c r="AY24" i="3"/>
  <c r="AY25" i="3" s="1"/>
  <c r="AQ24" i="3"/>
  <c r="AQ25" i="3" s="1"/>
  <c r="AI24" i="3"/>
  <c r="AI25" i="3" s="1"/>
  <c r="AA24" i="3"/>
  <c r="AA25" i="3" s="1"/>
  <c r="S24" i="3"/>
  <c r="S25" i="3" s="1"/>
  <c r="K24" i="3"/>
  <c r="K25" i="3" s="1"/>
  <c r="BN24" i="3"/>
  <c r="BN25" i="3" s="1"/>
  <c r="BF24" i="3"/>
  <c r="BF25" i="3" s="1"/>
  <c r="AX24" i="3"/>
  <c r="AX25" i="3" s="1"/>
  <c r="AP24" i="3"/>
  <c r="AP25" i="3" s="1"/>
  <c r="AH24" i="3"/>
  <c r="AH25" i="3" s="1"/>
  <c r="Z24" i="3"/>
  <c r="Z25" i="3" s="1"/>
  <c r="R24" i="3"/>
  <c r="R25" i="3" s="1"/>
  <c r="J24" i="3"/>
  <c r="J25" i="3" s="1"/>
  <c r="P24" i="3"/>
  <c r="BK24" i="3"/>
  <c r="BK25" i="3" s="1"/>
  <c r="BC24" i="3"/>
  <c r="BC25" i="3" s="1"/>
  <c r="AU24" i="3"/>
  <c r="AU25" i="3" s="1"/>
  <c r="AM24" i="3"/>
  <c r="AM25" i="3" s="1"/>
  <c r="AE24" i="3"/>
  <c r="AE25" i="3" s="1"/>
  <c r="W24" i="3"/>
  <c r="W25" i="3" s="1"/>
  <c r="G24" i="3"/>
  <c r="BL24" i="3"/>
  <c r="BL25" i="3" s="1"/>
  <c r="BD24" i="3"/>
  <c r="BD25" i="3" s="1"/>
  <c r="AV24" i="3"/>
  <c r="AV25" i="3" s="1"/>
  <c r="AN24" i="3"/>
  <c r="AN25" i="3" s="1"/>
  <c r="AF24" i="3"/>
  <c r="AF25" i="3" s="1"/>
  <c r="X24" i="3"/>
  <c r="X25" i="3" s="1"/>
  <c r="H24" i="3"/>
  <c r="H25" i="3" s="1"/>
  <c r="O24" i="3"/>
  <c r="O25" i="3" s="1"/>
  <c r="BJ24" i="3"/>
  <c r="BJ25" i="3" s="1"/>
  <c r="BB24" i="3"/>
  <c r="BB25" i="3" s="1"/>
  <c r="AT24" i="3"/>
  <c r="AT25" i="3" s="1"/>
  <c r="AL24" i="3"/>
  <c r="AL25" i="3" s="1"/>
  <c r="AD24" i="3"/>
  <c r="AD25" i="3" s="1"/>
  <c r="V24" i="3"/>
  <c r="V25" i="3" s="1"/>
  <c r="N24" i="3"/>
  <c r="N25" i="3" s="1"/>
  <c r="AA42" i="3"/>
  <c r="AA95" i="3"/>
  <c r="U135" i="3"/>
  <c r="U130" i="3"/>
  <c r="U121" i="3"/>
  <c r="U119" i="3"/>
  <c r="U95" i="3"/>
  <c r="U84" i="3"/>
  <c r="U42" i="3"/>
  <c r="U35" i="3"/>
  <c r="BR35" i="3" s="1"/>
  <c r="D140" i="3"/>
  <c r="E140" i="3"/>
  <c r="F140" i="3"/>
  <c r="G140" i="3"/>
  <c r="I140" i="3"/>
  <c r="J140" i="3"/>
  <c r="K140" i="3"/>
  <c r="L140" i="3"/>
  <c r="M140" i="3"/>
  <c r="N140" i="3"/>
  <c r="O140" i="3"/>
  <c r="P140" i="3"/>
  <c r="Q140" i="3"/>
  <c r="R140" i="3"/>
  <c r="S140" i="3"/>
  <c r="T140" i="3"/>
  <c r="U140" i="3"/>
  <c r="V140" i="3"/>
  <c r="W140" i="3"/>
  <c r="X140" i="3"/>
  <c r="Y140" i="3"/>
  <c r="Z140" i="3"/>
  <c r="AA140" i="3"/>
  <c r="AB140" i="3"/>
  <c r="AC140" i="3"/>
  <c r="AD140" i="3"/>
  <c r="AE140" i="3"/>
  <c r="AF140" i="3"/>
  <c r="AG140" i="3"/>
  <c r="AH140" i="3"/>
  <c r="AI140" i="3"/>
  <c r="AJ140" i="3"/>
  <c r="AK140" i="3"/>
  <c r="AL140" i="3"/>
  <c r="H139" i="3"/>
  <c r="AM28" i="3"/>
  <c r="AN28" i="3"/>
  <c r="AO28" i="3"/>
  <c r="AP28" i="3"/>
  <c r="AQ28" i="3"/>
  <c r="AR28" i="3"/>
  <c r="AS28" i="3"/>
  <c r="AT28" i="3"/>
  <c r="AU28" i="3"/>
  <c r="AV28" i="3"/>
  <c r="AW28" i="3"/>
  <c r="AX28" i="3"/>
  <c r="AY28" i="3"/>
  <c r="AZ28" i="3"/>
  <c r="BA28" i="3"/>
  <c r="BB28" i="3"/>
  <c r="BC28" i="3"/>
  <c r="BD28" i="3"/>
  <c r="BE28" i="3"/>
  <c r="BF28" i="3"/>
  <c r="BG28" i="3"/>
  <c r="BH28" i="3"/>
  <c r="BI28" i="3"/>
  <c r="BJ28" i="3"/>
  <c r="BK28" i="3"/>
  <c r="BL28" i="3"/>
  <c r="BM28" i="3"/>
  <c r="BN28" i="3"/>
  <c r="BO28" i="3"/>
  <c r="BP28" i="3"/>
  <c r="AL28" i="3"/>
  <c r="D28" i="3"/>
  <c r="E28" i="3"/>
  <c r="F28" i="3"/>
  <c r="G28" i="3"/>
  <c r="H28" i="3"/>
  <c r="I28" i="3"/>
  <c r="J28" i="3"/>
  <c r="K28" i="3"/>
  <c r="L28" i="3"/>
  <c r="M28" i="3"/>
  <c r="N28" i="3"/>
  <c r="O28" i="3"/>
  <c r="P28" i="3"/>
  <c r="Q28" i="3"/>
  <c r="R28" i="3"/>
  <c r="S28" i="3"/>
  <c r="T28" i="3"/>
  <c r="U28" i="3"/>
  <c r="V28" i="3"/>
  <c r="W28" i="3"/>
  <c r="X28" i="3"/>
  <c r="Y28" i="3"/>
  <c r="Z28" i="3"/>
  <c r="AA28" i="3"/>
  <c r="AB28" i="3"/>
  <c r="AC28" i="3"/>
  <c r="AD28" i="3"/>
  <c r="AH28" i="3"/>
  <c r="AI28" i="3"/>
  <c r="AJ28" i="3"/>
  <c r="AD106" i="3"/>
  <c r="AD107" i="3" s="1"/>
  <c r="AD102" i="3"/>
  <c r="BR102" i="3" s="1"/>
  <c r="BR43" i="3"/>
  <c r="BR46" i="3"/>
  <c r="BR47" i="3"/>
  <c r="BR52" i="3"/>
  <c r="BR53" i="3"/>
  <c r="BR54" i="3"/>
  <c r="BR55" i="3"/>
  <c r="BR56" i="3"/>
  <c r="BR59" i="3"/>
  <c r="BR62" i="3"/>
  <c r="BR63" i="3"/>
  <c r="BR64" i="3"/>
  <c r="BR68" i="3"/>
  <c r="BR70" i="3"/>
  <c r="BR71" i="3"/>
  <c r="BR72" i="3"/>
  <c r="BR73" i="3"/>
  <c r="BR74" i="3"/>
  <c r="BR75" i="3"/>
  <c r="BR76" i="3"/>
  <c r="BR77" i="3"/>
  <c r="BR78" i="3"/>
  <c r="BR79" i="3"/>
  <c r="BR80" i="3"/>
  <c r="BR81" i="3"/>
  <c r="BR82" i="3"/>
  <c r="BR85" i="3"/>
  <c r="BR86" i="3"/>
  <c r="BR87" i="3"/>
  <c r="BR88" i="3"/>
  <c r="BR89" i="3"/>
  <c r="BR90" i="3"/>
  <c r="BR91" i="3"/>
  <c r="BR92" i="3"/>
  <c r="BR96" i="3"/>
  <c r="BR97" i="3"/>
  <c r="BR98" i="3"/>
  <c r="BR99" i="3"/>
  <c r="BR108" i="3"/>
  <c r="BR109" i="3"/>
  <c r="BR110" i="3"/>
  <c r="BR112" i="3"/>
  <c r="BR113" i="3"/>
  <c r="BR114" i="3"/>
  <c r="BR116" i="3"/>
  <c r="BR123" i="3"/>
  <c r="BR124" i="3"/>
  <c r="BR125" i="3"/>
  <c r="BR127" i="3"/>
  <c r="BR128" i="3"/>
  <c r="BR129" i="3"/>
  <c r="BR131" i="3"/>
  <c r="BR132" i="3"/>
  <c r="BR133" i="3"/>
  <c r="BR134" i="3"/>
  <c r="BR136" i="3"/>
  <c r="BR141" i="3"/>
  <c r="BR142" i="3"/>
  <c r="BR145" i="3"/>
  <c r="BR147" i="3"/>
  <c r="BR150" i="3"/>
  <c r="BR152" i="3"/>
  <c r="BR153" i="3"/>
  <c r="BR154" i="3"/>
  <c r="BR155" i="3"/>
  <c r="BR156" i="3"/>
  <c r="BR157" i="3"/>
  <c r="H157" i="3"/>
  <c r="E151" i="3"/>
  <c r="F151" i="3"/>
  <c r="G151" i="3"/>
  <c r="H151" i="3"/>
  <c r="I151" i="3"/>
  <c r="J151" i="3"/>
  <c r="K151" i="3"/>
  <c r="L151" i="3"/>
  <c r="M151" i="3"/>
  <c r="N151" i="3"/>
  <c r="O151" i="3"/>
  <c r="P151" i="3"/>
  <c r="Q151" i="3"/>
  <c r="R151" i="3"/>
  <c r="S151" i="3"/>
  <c r="T151" i="3"/>
  <c r="U151" i="3"/>
  <c r="V151" i="3"/>
  <c r="W151" i="3"/>
  <c r="X151" i="3"/>
  <c r="Y151" i="3"/>
  <c r="Z151" i="3"/>
  <c r="AA151" i="3"/>
  <c r="AB151" i="3"/>
  <c r="AC151" i="3"/>
  <c r="AD151" i="3"/>
  <c r="AE151" i="3"/>
  <c r="AF151" i="3"/>
  <c r="AG151" i="3"/>
  <c r="AH151" i="3"/>
  <c r="AI151" i="3"/>
  <c r="AJ151" i="3"/>
  <c r="AK151" i="3"/>
  <c r="AL151" i="3"/>
  <c r="AM151" i="3"/>
  <c r="AN151" i="3"/>
  <c r="AO151" i="3"/>
  <c r="AP151" i="3"/>
  <c r="AQ151" i="3"/>
  <c r="AR151" i="3"/>
  <c r="AS151" i="3"/>
  <c r="AT151" i="3"/>
  <c r="AU151" i="3"/>
  <c r="AV151" i="3"/>
  <c r="AW151" i="3"/>
  <c r="AX151" i="3"/>
  <c r="AY151" i="3"/>
  <c r="AZ151" i="3"/>
  <c r="BA151" i="3"/>
  <c r="BB151" i="3"/>
  <c r="BC151" i="3"/>
  <c r="BD151" i="3"/>
  <c r="BE151" i="3"/>
  <c r="BF151" i="3"/>
  <c r="BG151" i="3"/>
  <c r="BH151" i="3"/>
  <c r="BI151" i="3"/>
  <c r="BJ151" i="3"/>
  <c r="BK151" i="3"/>
  <c r="BL151" i="3"/>
  <c r="BM151" i="3"/>
  <c r="BN151" i="3"/>
  <c r="BO151" i="3"/>
  <c r="BP151" i="3"/>
  <c r="D151" i="3"/>
  <c r="BR151" i="3" s="1"/>
  <c r="E148" i="3"/>
  <c r="F148" i="3"/>
  <c r="G148" i="3"/>
  <c r="H148" i="3"/>
  <c r="I148" i="3"/>
  <c r="J148" i="3"/>
  <c r="K148" i="3"/>
  <c r="L148" i="3"/>
  <c r="M148" i="3"/>
  <c r="N148" i="3"/>
  <c r="O148" i="3"/>
  <c r="P148" i="3"/>
  <c r="Q148" i="3"/>
  <c r="R148" i="3"/>
  <c r="S148" i="3"/>
  <c r="T148" i="3"/>
  <c r="U148" i="3"/>
  <c r="V148" i="3"/>
  <c r="W148" i="3"/>
  <c r="X148" i="3"/>
  <c r="Y148" i="3"/>
  <c r="Z148" i="3"/>
  <c r="AA148" i="3"/>
  <c r="AB148" i="3"/>
  <c r="AC148" i="3"/>
  <c r="AD148" i="3"/>
  <c r="AE148" i="3"/>
  <c r="AF148" i="3"/>
  <c r="AG148" i="3"/>
  <c r="AH148" i="3"/>
  <c r="AI148" i="3"/>
  <c r="AJ148" i="3"/>
  <c r="AK148" i="3"/>
  <c r="AL148" i="3"/>
  <c r="AM148" i="3"/>
  <c r="AN148" i="3"/>
  <c r="AO148" i="3"/>
  <c r="AP148" i="3"/>
  <c r="AQ148" i="3"/>
  <c r="AR148" i="3"/>
  <c r="AS148" i="3"/>
  <c r="AT148" i="3"/>
  <c r="AU148" i="3"/>
  <c r="AV148" i="3"/>
  <c r="AW148" i="3"/>
  <c r="AX148" i="3"/>
  <c r="AY148" i="3"/>
  <c r="AZ148" i="3"/>
  <c r="BA148" i="3"/>
  <c r="BB148" i="3"/>
  <c r="BC148" i="3"/>
  <c r="BD148" i="3"/>
  <c r="BE148" i="3"/>
  <c r="BF148" i="3"/>
  <c r="BG148" i="3"/>
  <c r="BH148" i="3"/>
  <c r="BI148" i="3"/>
  <c r="BJ148" i="3"/>
  <c r="BK148" i="3"/>
  <c r="BL148" i="3"/>
  <c r="BM148" i="3"/>
  <c r="BN148" i="3"/>
  <c r="BO148" i="3"/>
  <c r="BP148" i="3"/>
  <c r="E149" i="3"/>
  <c r="F149" i="3"/>
  <c r="G149" i="3"/>
  <c r="H149" i="3"/>
  <c r="I149" i="3"/>
  <c r="J149" i="3"/>
  <c r="K149" i="3"/>
  <c r="L149" i="3"/>
  <c r="M149" i="3"/>
  <c r="N149" i="3"/>
  <c r="O149" i="3"/>
  <c r="P149" i="3"/>
  <c r="Q149" i="3"/>
  <c r="R149" i="3"/>
  <c r="S149" i="3"/>
  <c r="T149" i="3"/>
  <c r="U149" i="3"/>
  <c r="V149" i="3"/>
  <c r="W149" i="3"/>
  <c r="X149" i="3"/>
  <c r="Y149" i="3"/>
  <c r="Z149" i="3"/>
  <c r="AA149" i="3"/>
  <c r="AB149" i="3"/>
  <c r="AC149" i="3"/>
  <c r="AD149" i="3"/>
  <c r="AE149" i="3"/>
  <c r="AF149" i="3"/>
  <c r="AG149" i="3"/>
  <c r="AH149" i="3"/>
  <c r="AI149" i="3"/>
  <c r="AJ149" i="3"/>
  <c r="AK149" i="3"/>
  <c r="AL149" i="3"/>
  <c r="AM149" i="3"/>
  <c r="AN149" i="3"/>
  <c r="AO149" i="3"/>
  <c r="AP149" i="3"/>
  <c r="AQ149" i="3"/>
  <c r="AR149" i="3"/>
  <c r="AS149" i="3"/>
  <c r="AT149" i="3"/>
  <c r="AU149" i="3"/>
  <c r="AV149" i="3"/>
  <c r="AW149" i="3"/>
  <c r="AX149" i="3"/>
  <c r="AY149" i="3"/>
  <c r="AZ149" i="3"/>
  <c r="BA149" i="3"/>
  <c r="BB149" i="3"/>
  <c r="BC149" i="3"/>
  <c r="BD149" i="3"/>
  <c r="BE149" i="3"/>
  <c r="BF149" i="3"/>
  <c r="BG149" i="3"/>
  <c r="BH149" i="3"/>
  <c r="BI149" i="3"/>
  <c r="BJ149" i="3"/>
  <c r="BK149" i="3"/>
  <c r="BL149" i="3"/>
  <c r="BM149" i="3"/>
  <c r="BN149" i="3"/>
  <c r="BO149" i="3"/>
  <c r="BP149" i="3"/>
  <c r="D149" i="3"/>
  <c r="BR149" i="3" s="1"/>
  <c r="D148" i="3"/>
  <c r="BR148" i="3" s="1"/>
  <c r="E146" i="3"/>
  <c r="F146" i="3"/>
  <c r="G146" i="3"/>
  <c r="H146" i="3"/>
  <c r="J146" i="3"/>
  <c r="K146" i="3"/>
  <c r="L146" i="3"/>
  <c r="M146" i="3"/>
  <c r="N146" i="3"/>
  <c r="O146" i="3"/>
  <c r="P146" i="3"/>
  <c r="R146" i="3"/>
  <c r="S146" i="3"/>
  <c r="U146" i="3"/>
  <c r="V146" i="3"/>
  <c r="W146" i="3"/>
  <c r="X146" i="3"/>
  <c r="Z146" i="3"/>
  <c r="AA146" i="3"/>
  <c r="AB146" i="3"/>
  <c r="AC146" i="3"/>
  <c r="AD146" i="3"/>
  <c r="AE146" i="3"/>
  <c r="AF146" i="3"/>
  <c r="AG146" i="3"/>
  <c r="AH146" i="3"/>
  <c r="AI146" i="3"/>
  <c r="AJ146" i="3"/>
  <c r="AK146" i="3"/>
  <c r="AL146" i="3"/>
  <c r="AO146" i="3"/>
  <c r="AP146" i="3"/>
  <c r="AQ146" i="3"/>
  <c r="AR146" i="3"/>
  <c r="AS146" i="3"/>
  <c r="AT146" i="3"/>
  <c r="AU146" i="3"/>
  <c r="AV146" i="3"/>
  <c r="AW146" i="3"/>
  <c r="AX146" i="3"/>
  <c r="AY146" i="3"/>
  <c r="AZ146" i="3"/>
  <c r="BA146" i="3"/>
  <c r="BB146" i="3"/>
  <c r="BC146" i="3"/>
  <c r="BD146" i="3"/>
  <c r="BE146" i="3"/>
  <c r="BF146" i="3"/>
  <c r="BG146" i="3"/>
  <c r="BH146" i="3"/>
  <c r="BI146" i="3"/>
  <c r="BK146" i="3"/>
  <c r="BL146" i="3"/>
  <c r="BM146" i="3"/>
  <c r="BN146" i="3"/>
  <c r="BO146" i="3"/>
  <c r="BP146" i="3"/>
  <c r="L143" i="3"/>
  <c r="BR143" i="3" s="1"/>
  <c r="H144" i="3"/>
  <c r="BR144" i="3" s="1"/>
  <c r="E138" i="3"/>
  <c r="F138" i="3"/>
  <c r="G138" i="3"/>
  <c r="I138" i="3"/>
  <c r="J138" i="3"/>
  <c r="K138" i="3"/>
  <c r="L138" i="3"/>
  <c r="M138" i="3"/>
  <c r="N138" i="3"/>
  <c r="O138" i="3"/>
  <c r="P138" i="3"/>
  <c r="Q138" i="3"/>
  <c r="R138" i="3"/>
  <c r="S138" i="3"/>
  <c r="T138" i="3"/>
  <c r="U138" i="3"/>
  <c r="V138" i="3"/>
  <c r="W138" i="3"/>
  <c r="X138" i="3"/>
  <c r="Y138" i="3"/>
  <c r="Z138" i="3"/>
  <c r="AA138" i="3"/>
  <c r="AB138" i="3"/>
  <c r="AC138" i="3"/>
  <c r="AD138" i="3"/>
  <c r="AE138" i="3"/>
  <c r="AF138" i="3"/>
  <c r="AG138" i="3"/>
  <c r="AH138" i="3"/>
  <c r="AI138" i="3"/>
  <c r="AJ138" i="3"/>
  <c r="AK138" i="3"/>
  <c r="AL138" i="3"/>
  <c r="AM138" i="3"/>
  <c r="AN138" i="3"/>
  <c r="AO138" i="3"/>
  <c r="AP138" i="3"/>
  <c r="AQ138" i="3"/>
  <c r="AR138" i="3"/>
  <c r="AS138" i="3"/>
  <c r="AT138" i="3"/>
  <c r="AU138" i="3"/>
  <c r="AV138" i="3"/>
  <c r="AW138" i="3"/>
  <c r="AX138" i="3"/>
  <c r="AY138" i="3"/>
  <c r="AZ138" i="3"/>
  <c r="BA138" i="3"/>
  <c r="BB138" i="3"/>
  <c r="BC138" i="3"/>
  <c r="BD138" i="3"/>
  <c r="BE138" i="3"/>
  <c r="BF138" i="3"/>
  <c r="BG138" i="3"/>
  <c r="BH138" i="3"/>
  <c r="BI138" i="3"/>
  <c r="BJ138" i="3"/>
  <c r="BK138" i="3"/>
  <c r="BL138" i="3"/>
  <c r="BM138" i="3"/>
  <c r="BN138" i="3"/>
  <c r="BO138" i="3"/>
  <c r="BP138" i="3"/>
  <c r="D138" i="3"/>
  <c r="H137" i="3"/>
  <c r="H138" i="3" s="1"/>
  <c r="T130" i="3"/>
  <c r="BR130" i="3" s="1"/>
  <c r="AK135" i="3"/>
  <c r="BR135" i="3" s="1"/>
  <c r="AM126" i="3"/>
  <c r="BR126" i="3" s="1"/>
  <c r="L122" i="3"/>
  <c r="Y121" i="3"/>
  <c r="BF119" i="3"/>
  <c r="BF120" i="3" s="1"/>
  <c r="E120" i="3"/>
  <c r="F120" i="3"/>
  <c r="G120" i="3"/>
  <c r="H120" i="3"/>
  <c r="I120" i="3"/>
  <c r="J120" i="3"/>
  <c r="K120" i="3"/>
  <c r="L120" i="3"/>
  <c r="M120" i="3"/>
  <c r="N120" i="3"/>
  <c r="O120" i="3"/>
  <c r="P120" i="3"/>
  <c r="Q120" i="3"/>
  <c r="R120" i="3"/>
  <c r="S120" i="3"/>
  <c r="T120" i="3"/>
  <c r="U120" i="3"/>
  <c r="V120" i="3"/>
  <c r="W120" i="3"/>
  <c r="X120" i="3"/>
  <c r="Y120" i="3"/>
  <c r="Z120" i="3"/>
  <c r="AA120" i="3"/>
  <c r="AB120" i="3"/>
  <c r="AC120" i="3"/>
  <c r="AD120" i="3"/>
  <c r="AE120" i="3"/>
  <c r="AE121" i="3" s="1"/>
  <c r="AE122" i="3" s="1"/>
  <c r="AF120" i="3"/>
  <c r="AF121" i="3" s="1"/>
  <c r="AF122" i="3" s="1"/>
  <c r="AG120" i="3"/>
  <c r="AG121" i="3" s="1"/>
  <c r="AG122" i="3" s="1"/>
  <c r="AH120" i="3"/>
  <c r="AI120" i="3"/>
  <c r="AJ120" i="3"/>
  <c r="AK120" i="3"/>
  <c r="AL120" i="3"/>
  <c r="AM120" i="3"/>
  <c r="AN120" i="3"/>
  <c r="AO120" i="3"/>
  <c r="AP120" i="3"/>
  <c r="AQ120" i="3"/>
  <c r="AR120" i="3"/>
  <c r="AS120" i="3"/>
  <c r="AT120" i="3"/>
  <c r="AU120" i="3"/>
  <c r="AV120" i="3"/>
  <c r="AW120" i="3"/>
  <c r="AX120" i="3"/>
  <c r="AY120" i="3"/>
  <c r="AZ120" i="3"/>
  <c r="BA120" i="3"/>
  <c r="BB120" i="3"/>
  <c r="BC120" i="3"/>
  <c r="BD120" i="3"/>
  <c r="BE120" i="3"/>
  <c r="BG120" i="3"/>
  <c r="BH120" i="3"/>
  <c r="BI120" i="3"/>
  <c r="BJ120" i="3"/>
  <c r="BK120" i="3"/>
  <c r="BL120" i="3"/>
  <c r="BM120" i="3"/>
  <c r="BN120" i="3"/>
  <c r="BO120" i="3"/>
  <c r="BP120" i="3"/>
  <c r="D120" i="3"/>
  <c r="E118" i="3"/>
  <c r="F118" i="3"/>
  <c r="G118" i="3"/>
  <c r="H118" i="3"/>
  <c r="I118" i="3"/>
  <c r="J118" i="3"/>
  <c r="K118" i="3"/>
  <c r="L118" i="3"/>
  <c r="M118" i="3"/>
  <c r="N118" i="3"/>
  <c r="O118" i="3"/>
  <c r="P118" i="3"/>
  <c r="Q118" i="3"/>
  <c r="R118" i="3"/>
  <c r="S118" i="3"/>
  <c r="T118" i="3"/>
  <c r="U118" i="3"/>
  <c r="V118" i="3"/>
  <c r="W118" i="3"/>
  <c r="X118" i="3"/>
  <c r="Y118" i="3"/>
  <c r="Z118" i="3"/>
  <c r="AA118" i="3"/>
  <c r="AB118" i="3"/>
  <c r="AC118" i="3"/>
  <c r="AD118" i="3"/>
  <c r="AE118" i="3"/>
  <c r="AF118" i="3"/>
  <c r="AG118" i="3"/>
  <c r="AH118" i="3"/>
  <c r="AI118" i="3"/>
  <c r="AJ118" i="3"/>
  <c r="AK118" i="3"/>
  <c r="AL118" i="3"/>
  <c r="AM118" i="3"/>
  <c r="AN118" i="3"/>
  <c r="AO118" i="3"/>
  <c r="AP118" i="3"/>
  <c r="AQ118" i="3"/>
  <c r="AR118" i="3"/>
  <c r="AS118" i="3"/>
  <c r="AT118" i="3"/>
  <c r="AU118" i="3"/>
  <c r="AV118" i="3"/>
  <c r="AW118" i="3"/>
  <c r="AX118" i="3"/>
  <c r="AY118" i="3"/>
  <c r="AZ118" i="3"/>
  <c r="BA118" i="3"/>
  <c r="BB118" i="3"/>
  <c r="BC118" i="3"/>
  <c r="BD118" i="3"/>
  <c r="BE118" i="3"/>
  <c r="BF118" i="3"/>
  <c r="BG118" i="3"/>
  <c r="BH118" i="3"/>
  <c r="BI118" i="3"/>
  <c r="BJ118" i="3"/>
  <c r="BK118" i="3"/>
  <c r="BL118" i="3"/>
  <c r="BM118" i="3"/>
  <c r="BN118" i="3"/>
  <c r="BO118" i="3"/>
  <c r="BP118" i="3"/>
  <c r="D118" i="3"/>
  <c r="BR118" i="3" s="1"/>
  <c r="E117" i="3"/>
  <c r="F117" i="3"/>
  <c r="G117" i="3"/>
  <c r="H117" i="3"/>
  <c r="I117" i="3"/>
  <c r="J117" i="3"/>
  <c r="K117" i="3"/>
  <c r="L117" i="3"/>
  <c r="M117" i="3"/>
  <c r="N117" i="3"/>
  <c r="O117" i="3"/>
  <c r="P117" i="3"/>
  <c r="Q117" i="3"/>
  <c r="R117" i="3"/>
  <c r="S117" i="3"/>
  <c r="T117" i="3"/>
  <c r="U117" i="3"/>
  <c r="V117" i="3"/>
  <c r="W117" i="3"/>
  <c r="X117" i="3"/>
  <c r="Y117" i="3"/>
  <c r="Z117" i="3"/>
  <c r="AA117" i="3"/>
  <c r="AB117" i="3"/>
  <c r="AC117" i="3"/>
  <c r="AD117" i="3"/>
  <c r="AE117" i="3"/>
  <c r="AF117" i="3"/>
  <c r="AG117" i="3"/>
  <c r="AH117" i="3"/>
  <c r="AI117" i="3"/>
  <c r="AJ117" i="3"/>
  <c r="AK117" i="3"/>
  <c r="AL117" i="3"/>
  <c r="AM117" i="3"/>
  <c r="AN117" i="3"/>
  <c r="AO117" i="3"/>
  <c r="AP117" i="3"/>
  <c r="AQ117" i="3"/>
  <c r="AR117" i="3"/>
  <c r="AS117" i="3"/>
  <c r="AT117" i="3"/>
  <c r="AU117" i="3"/>
  <c r="AV117" i="3"/>
  <c r="AW117" i="3"/>
  <c r="AX117" i="3"/>
  <c r="AY117" i="3"/>
  <c r="AZ117" i="3"/>
  <c r="BA117" i="3"/>
  <c r="BB117" i="3"/>
  <c r="BC117" i="3"/>
  <c r="BD117" i="3"/>
  <c r="BE117" i="3"/>
  <c r="BF117" i="3"/>
  <c r="BG117" i="3"/>
  <c r="BH117" i="3"/>
  <c r="BI117" i="3"/>
  <c r="BJ117" i="3"/>
  <c r="BK117" i="3"/>
  <c r="BL117" i="3"/>
  <c r="BM117" i="3"/>
  <c r="BN117" i="3"/>
  <c r="BO117" i="3"/>
  <c r="BP117" i="3"/>
  <c r="D117" i="3"/>
  <c r="BR117" i="3" s="1"/>
  <c r="BA115" i="3"/>
  <c r="BR115" i="3" s="1"/>
  <c r="H111" i="3"/>
  <c r="AD111" i="3"/>
  <c r="AI111" i="3"/>
  <c r="AQ111" i="3"/>
  <c r="AW111" i="3"/>
  <c r="BG111" i="3"/>
  <c r="I987" i="6"/>
  <c r="I988" i="6"/>
  <c r="I989" i="6"/>
  <c r="I990" i="6"/>
  <c r="I991" i="6"/>
  <c r="I986" i="6"/>
  <c r="H992" i="6"/>
  <c r="H991" i="6"/>
  <c r="H990" i="6"/>
  <c r="H989" i="6"/>
  <c r="H988" i="6"/>
  <c r="H987" i="6"/>
  <c r="H986" i="6"/>
  <c r="AE106" i="3"/>
  <c r="AE107" i="3" s="1"/>
  <c r="AF106" i="3"/>
  <c r="AF107" i="3" s="1"/>
  <c r="AG106" i="3"/>
  <c r="AG107" i="3" s="1"/>
  <c r="E107" i="3"/>
  <c r="F107" i="3"/>
  <c r="G107" i="3"/>
  <c r="H107" i="3"/>
  <c r="I107" i="3"/>
  <c r="J107" i="3"/>
  <c r="K107" i="3"/>
  <c r="L107" i="3"/>
  <c r="M107" i="3"/>
  <c r="P107" i="3"/>
  <c r="Q107" i="3"/>
  <c r="R107" i="3"/>
  <c r="S107" i="3"/>
  <c r="T107" i="3"/>
  <c r="U107" i="3"/>
  <c r="V107" i="3"/>
  <c r="W107" i="3"/>
  <c r="X107" i="3"/>
  <c r="Y107" i="3"/>
  <c r="Z107" i="3"/>
  <c r="AA107" i="3"/>
  <c r="AB107" i="3"/>
  <c r="AC107" i="3"/>
  <c r="AH107" i="3"/>
  <c r="AI107" i="3"/>
  <c r="AJ107" i="3"/>
  <c r="AK107" i="3"/>
  <c r="AL107" i="3"/>
  <c r="AM107" i="3"/>
  <c r="AN107" i="3"/>
  <c r="AO107" i="3"/>
  <c r="AP107" i="3"/>
  <c r="AQ107" i="3"/>
  <c r="AR107" i="3"/>
  <c r="AS107" i="3"/>
  <c r="AT107" i="3"/>
  <c r="AU107" i="3"/>
  <c r="AV107" i="3"/>
  <c r="AW107" i="3"/>
  <c r="AX107" i="3"/>
  <c r="AY107" i="3"/>
  <c r="AZ107" i="3"/>
  <c r="BA107" i="3"/>
  <c r="BB107" i="3"/>
  <c r="BC107" i="3"/>
  <c r="BD107" i="3"/>
  <c r="BE107" i="3"/>
  <c r="BF107" i="3"/>
  <c r="BG107" i="3"/>
  <c r="BH107" i="3"/>
  <c r="BI107" i="3"/>
  <c r="BJ107" i="3"/>
  <c r="BK107" i="3"/>
  <c r="BL107" i="3"/>
  <c r="BM107" i="3"/>
  <c r="BN107" i="3"/>
  <c r="BO107" i="3"/>
  <c r="BP107" i="3"/>
  <c r="D107" i="3"/>
  <c r="E103" i="3"/>
  <c r="F103" i="3"/>
  <c r="G103" i="3"/>
  <c r="H103" i="3"/>
  <c r="I103" i="3"/>
  <c r="J103" i="3"/>
  <c r="K103" i="3"/>
  <c r="L103" i="3"/>
  <c r="M103" i="3"/>
  <c r="N103" i="3"/>
  <c r="O103" i="3"/>
  <c r="P103" i="3"/>
  <c r="Q103" i="3"/>
  <c r="R103" i="3"/>
  <c r="S103" i="3"/>
  <c r="T103" i="3"/>
  <c r="U103" i="3"/>
  <c r="V103" i="3"/>
  <c r="W103" i="3"/>
  <c r="X103" i="3"/>
  <c r="Y103" i="3"/>
  <c r="Z103" i="3"/>
  <c r="AA103" i="3"/>
  <c r="AB103" i="3"/>
  <c r="AC103" i="3"/>
  <c r="AE103" i="3"/>
  <c r="AF103" i="3"/>
  <c r="AG103" i="3"/>
  <c r="AH103" i="3"/>
  <c r="AI103" i="3"/>
  <c r="AJ103" i="3"/>
  <c r="AK103" i="3"/>
  <c r="AL103" i="3"/>
  <c r="AM103" i="3"/>
  <c r="AN103" i="3"/>
  <c r="AO103" i="3"/>
  <c r="AP103" i="3"/>
  <c r="AQ103" i="3"/>
  <c r="AR103" i="3"/>
  <c r="AS103" i="3"/>
  <c r="AT103" i="3"/>
  <c r="AU103" i="3"/>
  <c r="AV103" i="3"/>
  <c r="AW103" i="3"/>
  <c r="AX103" i="3"/>
  <c r="AY103" i="3"/>
  <c r="AZ103" i="3"/>
  <c r="BA103" i="3"/>
  <c r="BB103" i="3"/>
  <c r="BC103" i="3"/>
  <c r="BD103" i="3"/>
  <c r="BE103" i="3"/>
  <c r="BF103" i="3"/>
  <c r="BG103" i="3"/>
  <c r="BH103" i="3"/>
  <c r="BI103" i="3"/>
  <c r="BJ103" i="3"/>
  <c r="BK103" i="3"/>
  <c r="BL103" i="3"/>
  <c r="BM103" i="3"/>
  <c r="BN103" i="3"/>
  <c r="BO103" i="3"/>
  <c r="BP103" i="3"/>
  <c r="E104" i="3"/>
  <c r="F104" i="3"/>
  <c r="G104" i="3"/>
  <c r="H104" i="3"/>
  <c r="I104" i="3"/>
  <c r="J104" i="3"/>
  <c r="K104" i="3"/>
  <c r="L104" i="3"/>
  <c r="M104" i="3"/>
  <c r="N104" i="3"/>
  <c r="O104" i="3"/>
  <c r="P104" i="3"/>
  <c r="Q104" i="3"/>
  <c r="R104" i="3"/>
  <c r="S104" i="3"/>
  <c r="T104" i="3"/>
  <c r="U104" i="3"/>
  <c r="V104" i="3"/>
  <c r="W104" i="3"/>
  <c r="X104" i="3"/>
  <c r="Y104" i="3"/>
  <c r="Z104" i="3"/>
  <c r="AA104" i="3"/>
  <c r="AB104" i="3"/>
  <c r="AC104" i="3"/>
  <c r="AE104" i="3"/>
  <c r="AF104" i="3"/>
  <c r="AG104" i="3"/>
  <c r="AH104" i="3"/>
  <c r="AI104" i="3"/>
  <c r="AJ104" i="3"/>
  <c r="AK104" i="3"/>
  <c r="AL104" i="3"/>
  <c r="AM104" i="3"/>
  <c r="AN104" i="3"/>
  <c r="AO104" i="3"/>
  <c r="AP104" i="3"/>
  <c r="AQ104" i="3"/>
  <c r="AR104" i="3"/>
  <c r="AS104" i="3"/>
  <c r="AT104" i="3"/>
  <c r="AU104" i="3"/>
  <c r="AV104" i="3"/>
  <c r="AW104" i="3"/>
  <c r="AX104" i="3"/>
  <c r="AY104" i="3"/>
  <c r="AZ104" i="3"/>
  <c r="BA104" i="3"/>
  <c r="BB104" i="3"/>
  <c r="BC104" i="3"/>
  <c r="BD104" i="3"/>
  <c r="BE104" i="3"/>
  <c r="BF104" i="3"/>
  <c r="BG104" i="3"/>
  <c r="BH104" i="3"/>
  <c r="BI104" i="3"/>
  <c r="BJ104" i="3"/>
  <c r="BK104" i="3"/>
  <c r="BL104" i="3"/>
  <c r="BM104" i="3"/>
  <c r="BN104" i="3"/>
  <c r="BO104" i="3"/>
  <c r="BP104" i="3"/>
  <c r="E105" i="3"/>
  <c r="F105" i="3"/>
  <c r="G105" i="3"/>
  <c r="H105" i="3"/>
  <c r="I105" i="3"/>
  <c r="J105" i="3"/>
  <c r="K105" i="3"/>
  <c r="L105" i="3"/>
  <c r="M105" i="3"/>
  <c r="N105" i="3"/>
  <c r="O105" i="3"/>
  <c r="P105" i="3"/>
  <c r="Q105" i="3"/>
  <c r="R105" i="3"/>
  <c r="S105" i="3"/>
  <c r="T105" i="3"/>
  <c r="U105" i="3"/>
  <c r="V105" i="3"/>
  <c r="W105" i="3"/>
  <c r="X105" i="3"/>
  <c r="Y105" i="3"/>
  <c r="Z105" i="3"/>
  <c r="AA105" i="3"/>
  <c r="AB105" i="3"/>
  <c r="AC105" i="3"/>
  <c r="AE105" i="3"/>
  <c r="AF105" i="3"/>
  <c r="AG105" i="3"/>
  <c r="AH105" i="3"/>
  <c r="AI105" i="3"/>
  <c r="AJ105" i="3"/>
  <c r="AK105" i="3"/>
  <c r="AL105" i="3"/>
  <c r="AM105" i="3"/>
  <c r="AN105" i="3"/>
  <c r="AO105" i="3"/>
  <c r="AP105" i="3"/>
  <c r="AQ105" i="3"/>
  <c r="AR105" i="3"/>
  <c r="AS105" i="3"/>
  <c r="AT105" i="3"/>
  <c r="AU105" i="3"/>
  <c r="AV105" i="3"/>
  <c r="AW105" i="3"/>
  <c r="AX105" i="3"/>
  <c r="AY105" i="3"/>
  <c r="AZ105" i="3"/>
  <c r="BA105" i="3"/>
  <c r="BB105" i="3"/>
  <c r="BC105" i="3"/>
  <c r="BD105" i="3"/>
  <c r="BE105" i="3"/>
  <c r="BF105" i="3"/>
  <c r="BG105" i="3"/>
  <c r="BH105" i="3"/>
  <c r="BI105" i="3"/>
  <c r="BJ105" i="3"/>
  <c r="BK105" i="3"/>
  <c r="BL105" i="3"/>
  <c r="BM105" i="3"/>
  <c r="BN105" i="3"/>
  <c r="BO105" i="3"/>
  <c r="BP105" i="3"/>
  <c r="D104" i="3"/>
  <c r="D105" i="3"/>
  <c r="D103" i="3"/>
  <c r="E100" i="3"/>
  <c r="F100" i="3"/>
  <c r="G100" i="3"/>
  <c r="I100" i="3"/>
  <c r="J100" i="3"/>
  <c r="K100" i="3"/>
  <c r="L100" i="3"/>
  <c r="M100" i="3"/>
  <c r="Q100" i="3"/>
  <c r="W100" i="3"/>
  <c r="X100" i="3"/>
  <c r="Y100" i="3"/>
  <c r="Z100" i="3"/>
  <c r="AA100" i="3"/>
  <c r="AB100" i="3"/>
  <c r="AC100" i="3"/>
  <c r="AD100" i="3"/>
  <c r="AE100" i="3"/>
  <c r="AF100" i="3"/>
  <c r="AG100" i="3"/>
  <c r="AH100" i="3"/>
  <c r="AJ100" i="3"/>
  <c r="AL100" i="3"/>
  <c r="AM100" i="3"/>
  <c r="AN100" i="3"/>
  <c r="AO100" i="3"/>
  <c r="AP100" i="3"/>
  <c r="AQ100" i="3"/>
  <c r="AR100" i="3"/>
  <c r="AS100" i="3"/>
  <c r="AT100" i="3"/>
  <c r="AU100" i="3"/>
  <c r="AV100" i="3"/>
  <c r="AW100" i="3"/>
  <c r="AX100" i="3"/>
  <c r="AY100" i="3"/>
  <c r="AZ100" i="3"/>
  <c r="BA100" i="3"/>
  <c r="BB100" i="3"/>
  <c r="BC100" i="3"/>
  <c r="BD100" i="3"/>
  <c r="BE100" i="3"/>
  <c r="BF100" i="3"/>
  <c r="BG100" i="3"/>
  <c r="BH100" i="3"/>
  <c r="BI100" i="3"/>
  <c r="BJ100" i="3"/>
  <c r="BK100" i="3"/>
  <c r="BL100" i="3"/>
  <c r="BM100" i="3"/>
  <c r="BN100" i="3"/>
  <c r="BO100" i="3"/>
  <c r="BP100" i="3"/>
  <c r="D100" i="3"/>
  <c r="H101" i="3"/>
  <c r="H100" i="3" s="1"/>
  <c r="AI101" i="3"/>
  <c r="AI100" i="3" s="1"/>
  <c r="AK101" i="3"/>
  <c r="AK100" i="3" s="1"/>
  <c r="V101" i="3"/>
  <c r="V100" i="3" s="1"/>
  <c r="U101" i="3"/>
  <c r="U100" i="3" s="1"/>
  <c r="T101" i="3"/>
  <c r="T100" i="3" s="1"/>
  <c r="S101" i="3"/>
  <c r="S100" i="3" s="1"/>
  <c r="R101" i="3"/>
  <c r="R100" i="3" s="1"/>
  <c r="P101" i="3"/>
  <c r="P100" i="3" s="1"/>
  <c r="O101" i="3"/>
  <c r="O100" i="3" s="1"/>
  <c r="I835" i="6"/>
  <c r="H836" i="6"/>
  <c r="I828" i="6" s="1"/>
  <c r="H835" i="6"/>
  <c r="I827" i="6"/>
  <c r="I830" i="6"/>
  <c r="I831" i="6"/>
  <c r="I833" i="6"/>
  <c r="I834" i="6"/>
  <c r="I826" i="6"/>
  <c r="H834" i="6"/>
  <c r="H833" i="6"/>
  <c r="H832" i="6"/>
  <c r="H831" i="6"/>
  <c r="H830" i="6"/>
  <c r="H829" i="6"/>
  <c r="H828" i="6"/>
  <c r="H827" i="6"/>
  <c r="H826" i="6"/>
  <c r="I811" i="6"/>
  <c r="I812" i="6"/>
  <c r="I813" i="6"/>
  <c r="I814" i="6"/>
  <c r="I815" i="6"/>
  <c r="I816" i="6"/>
  <c r="I817" i="6"/>
  <c r="I810" i="6"/>
  <c r="H818" i="6"/>
  <c r="H817" i="6"/>
  <c r="H816" i="6"/>
  <c r="H815" i="6"/>
  <c r="H814" i="6"/>
  <c r="H813" i="6"/>
  <c r="H812" i="6"/>
  <c r="H811" i="6"/>
  <c r="H810" i="6"/>
  <c r="E95" i="3"/>
  <c r="F95" i="3"/>
  <c r="G95" i="3"/>
  <c r="H95" i="3"/>
  <c r="I95" i="3"/>
  <c r="J95" i="3"/>
  <c r="K95" i="3"/>
  <c r="L95" i="3"/>
  <c r="M95" i="3"/>
  <c r="N95" i="3"/>
  <c r="O95" i="3"/>
  <c r="P95" i="3"/>
  <c r="Q95" i="3"/>
  <c r="R95" i="3"/>
  <c r="S95" i="3"/>
  <c r="T95" i="3"/>
  <c r="V95" i="3"/>
  <c r="W95" i="3"/>
  <c r="X95" i="3"/>
  <c r="Y95" i="3"/>
  <c r="Z95" i="3"/>
  <c r="AB95" i="3"/>
  <c r="AC95" i="3"/>
  <c r="AD95" i="3"/>
  <c r="AE95" i="3"/>
  <c r="AF95" i="3"/>
  <c r="AG95" i="3"/>
  <c r="AH95" i="3"/>
  <c r="AI95" i="3"/>
  <c r="AJ95" i="3"/>
  <c r="AK95" i="3"/>
  <c r="AL95" i="3"/>
  <c r="AM95" i="3"/>
  <c r="AN95" i="3"/>
  <c r="AO95" i="3"/>
  <c r="AP95" i="3"/>
  <c r="AR95" i="3"/>
  <c r="AS95" i="3"/>
  <c r="AT95" i="3"/>
  <c r="AU95" i="3"/>
  <c r="AV95" i="3"/>
  <c r="AW95" i="3"/>
  <c r="AX95" i="3"/>
  <c r="AY95" i="3"/>
  <c r="AZ95" i="3"/>
  <c r="BA95" i="3"/>
  <c r="BB95" i="3"/>
  <c r="BC95" i="3"/>
  <c r="BD95" i="3"/>
  <c r="BE95" i="3"/>
  <c r="BF95" i="3"/>
  <c r="BG95" i="3"/>
  <c r="BH95" i="3"/>
  <c r="BI95" i="3"/>
  <c r="BJ95" i="3"/>
  <c r="BK95" i="3"/>
  <c r="BL95" i="3"/>
  <c r="BM95" i="3"/>
  <c r="BN95" i="3"/>
  <c r="BO95" i="3"/>
  <c r="BP95" i="3"/>
  <c r="D95" i="3"/>
  <c r="E94" i="3"/>
  <c r="F94" i="3"/>
  <c r="G94" i="3"/>
  <c r="H94" i="3"/>
  <c r="I94" i="3"/>
  <c r="J94" i="3"/>
  <c r="K94" i="3"/>
  <c r="L94" i="3"/>
  <c r="M94" i="3"/>
  <c r="N94" i="3"/>
  <c r="O94" i="3"/>
  <c r="P94" i="3"/>
  <c r="Q94" i="3"/>
  <c r="R94" i="3"/>
  <c r="S94" i="3"/>
  <c r="U94" i="3"/>
  <c r="V94" i="3"/>
  <c r="W94" i="3"/>
  <c r="X94" i="3"/>
  <c r="Y94" i="3"/>
  <c r="Z94" i="3"/>
  <c r="AA94" i="3"/>
  <c r="AB94" i="3"/>
  <c r="AC94" i="3"/>
  <c r="AD94" i="3"/>
  <c r="AE94" i="3"/>
  <c r="AF94" i="3"/>
  <c r="AG94" i="3"/>
  <c r="AH94" i="3"/>
  <c r="AI94" i="3"/>
  <c r="AJ94" i="3"/>
  <c r="AK94" i="3"/>
  <c r="AL94" i="3"/>
  <c r="AM94" i="3"/>
  <c r="AN94" i="3"/>
  <c r="AO94" i="3"/>
  <c r="AP94" i="3"/>
  <c r="AQ94" i="3"/>
  <c r="AR94" i="3"/>
  <c r="AS94" i="3"/>
  <c r="AT94" i="3"/>
  <c r="AU94" i="3"/>
  <c r="AV94" i="3"/>
  <c r="AW94" i="3"/>
  <c r="AX94" i="3"/>
  <c r="AY94" i="3"/>
  <c r="AZ94" i="3"/>
  <c r="BA94" i="3"/>
  <c r="BB94" i="3"/>
  <c r="BC94" i="3"/>
  <c r="BD94" i="3"/>
  <c r="BE94" i="3"/>
  <c r="BF94" i="3"/>
  <c r="BG94" i="3"/>
  <c r="BH94" i="3"/>
  <c r="BI94" i="3"/>
  <c r="BJ94" i="3"/>
  <c r="BK94" i="3"/>
  <c r="BL94" i="3"/>
  <c r="BM94" i="3"/>
  <c r="BN94" i="3"/>
  <c r="BO94" i="3"/>
  <c r="BP94" i="3"/>
  <c r="D94" i="3"/>
  <c r="E93" i="3"/>
  <c r="F93" i="3"/>
  <c r="G93" i="3"/>
  <c r="H93" i="3"/>
  <c r="I93" i="3"/>
  <c r="J93" i="3"/>
  <c r="K93" i="3"/>
  <c r="L93" i="3"/>
  <c r="M93" i="3"/>
  <c r="N93" i="3"/>
  <c r="O93" i="3"/>
  <c r="P93" i="3"/>
  <c r="Q93" i="3"/>
  <c r="R93" i="3"/>
  <c r="S93" i="3"/>
  <c r="T93" i="3"/>
  <c r="U93" i="3"/>
  <c r="V93" i="3"/>
  <c r="W93" i="3"/>
  <c r="X93" i="3"/>
  <c r="Y93" i="3"/>
  <c r="Z93" i="3"/>
  <c r="AA93" i="3"/>
  <c r="AB93" i="3"/>
  <c r="AC93" i="3"/>
  <c r="AD93" i="3"/>
  <c r="AE93" i="3"/>
  <c r="AF93" i="3"/>
  <c r="AG93" i="3"/>
  <c r="AH93" i="3"/>
  <c r="AI93" i="3"/>
  <c r="AJ93" i="3"/>
  <c r="AK93" i="3"/>
  <c r="AL93" i="3"/>
  <c r="AM93" i="3"/>
  <c r="AN93" i="3"/>
  <c r="AO93" i="3"/>
  <c r="AP93" i="3"/>
  <c r="AQ93" i="3"/>
  <c r="AR93" i="3"/>
  <c r="AS93" i="3"/>
  <c r="AT93" i="3"/>
  <c r="AU93" i="3"/>
  <c r="AV93" i="3"/>
  <c r="AW93" i="3"/>
  <c r="AX93" i="3"/>
  <c r="AY93" i="3"/>
  <c r="AZ93" i="3"/>
  <c r="BA93" i="3"/>
  <c r="BB93" i="3"/>
  <c r="BC93" i="3"/>
  <c r="BD93" i="3"/>
  <c r="BE93" i="3"/>
  <c r="BF93" i="3"/>
  <c r="BG93" i="3"/>
  <c r="BH93" i="3"/>
  <c r="BI93" i="3"/>
  <c r="BJ93" i="3"/>
  <c r="BK93" i="3"/>
  <c r="BL93" i="3"/>
  <c r="BM93" i="3"/>
  <c r="BN93" i="3"/>
  <c r="BO93" i="3"/>
  <c r="BP93" i="3"/>
  <c r="D93" i="3"/>
  <c r="BR93" i="3" s="1"/>
  <c r="AV84" i="3"/>
  <c r="BE83" i="3"/>
  <c r="BR83" i="3" s="1"/>
  <c r="E69" i="3"/>
  <c r="F69" i="3"/>
  <c r="G69" i="3"/>
  <c r="H69" i="3"/>
  <c r="I69" i="3"/>
  <c r="J69" i="3"/>
  <c r="K69" i="3"/>
  <c r="L69" i="3"/>
  <c r="M69" i="3"/>
  <c r="N69" i="3"/>
  <c r="O69" i="3"/>
  <c r="P69" i="3"/>
  <c r="Q69" i="3"/>
  <c r="R69" i="3"/>
  <c r="S69" i="3"/>
  <c r="T69" i="3"/>
  <c r="U69" i="3"/>
  <c r="V69" i="3"/>
  <c r="W69" i="3"/>
  <c r="X69" i="3"/>
  <c r="Y69" i="3"/>
  <c r="Z69" i="3"/>
  <c r="AA69" i="3"/>
  <c r="AB69" i="3"/>
  <c r="AC69" i="3"/>
  <c r="AD69" i="3"/>
  <c r="AE69" i="3"/>
  <c r="AF69" i="3"/>
  <c r="AG69" i="3"/>
  <c r="AH69" i="3"/>
  <c r="AI69" i="3"/>
  <c r="AJ69" i="3"/>
  <c r="AK69" i="3"/>
  <c r="AL69" i="3"/>
  <c r="AM69" i="3"/>
  <c r="AN69" i="3"/>
  <c r="AO69" i="3"/>
  <c r="AP69" i="3"/>
  <c r="AQ69" i="3"/>
  <c r="AR69" i="3"/>
  <c r="AS69" i="3"/>
  <c r="AT69" i="3"/>
  <c r="AU69" i="3"/>
  <c r="AV69" i="3"/>
  <c r="AW69" i="3"/>
  <c r="AX69" i="3"/>
  <c r="AY69" i="3"/>
  <c r="AZ69" i="3"/>
  <c r="BA69" i="3"/>
  <c r="BB69" i="3"/>
  <c r="BC69" i="3"/>
  <c r="BD69" i="3"/>
  <c r="BE69" i="3"/>
  <c r="BF69" i="3"/>
  <c r="BG69" i="3"/>
  <c r="BH69" i="3"/>
  <c r="BI69" i="3"/>
  <c r="BJ69" i="3"/>
  <c r="BK69" i="3"/>
  <c r="BL69" i="3"/>
  <c r="BM69" i="3"/>
  <c r="BN69" i="3"/>
  <c r="BO69" i="3"/>
  <c r="BP69" i="3"/>
  <c r="D69" i="3"/>
  <c r="BR69" i="3" s="1"/>
  <c r="AL67" i="3"/>
  <c r="BR67" i="3" s="1"/>
  <c r="AM66" i="3"/>
  <c r="Y65" i="3"/>
  <c r="AM65" i="3"/>
  <c r="BA65" i="3"/>
  <c r="AZ65" i="3"/>
  <c r="BE65" i="3"/>
  <c r="BE66" i="3"/>
  <c r="BF66" i="3"/>
  <c r="BH66" i="3"/>
  <c r="BG66" i="3"/>
  <c r="BH65" i="3"/>
  <c r="BJ65" i="3"/>
  <c r="I328" i="6"/>
  <c r="I329" i="6"/>
  <c r="I330" i="6"/>
  <c r="I331" i="6"/>
  <c r="I332" i="6"/>
  <c r="I333" i="6"/>
  <c r="I327" i="6"/>
  <c r="H334" i="6"/>
  <c r="AW65" i="3" s="1"/>
  <c r="H348" i="6"/>
  <c r="I346" i="6" s="1"/>
  <c r="I344" i="6"/>
  <c r="I345" i="6"/>
  <c r="I343" i="6"/>
  <c r="H347" i="6"/>
  <c r="H346" i="6"/>
  <c r="H345" i="6"/>
  <c r="H344" i="6"/>
  <c r="H343" i="6"/>
  <c r="H333" i="6"/>
  <c r="H332" i="6"/>
  <c r="H331" i="6"/>
  <c r="H330" i="6"/>
  <c r="H329" i="6"/>
  <c r="H328" i="6"/>
  <c r="H327" i="6"/>
  <c r="Q61" i="3"/>
  <c r="Q146" i="3" s="1"/>
  <c r="BJ61" i="3"/>
  <c r="BJ146" i="3" s="1"/>
  <c r="AN61" i="3"/>
  <c r="AN146" i="3" s="1"/>
  <c r="AM61" i="3"/>
  <c r="AM146" i="3" s="1"/>
  <c r="T61" i="3"/>
  <c r="T146" i="3" s="1"/>
  <c r="J271" i="6"/>
  <c r="Y61" i="3" s="1"/>
  <c r="Y146" i="3" s="1"/>
  <c r="J272" i="6"/>
  <c r="J273" i="6"/>
  <c r="J274" i="6"/>
  <c r="J270" i="6"/>
  <c r="D61" i="3"/>
  <c r="D146" i="3" s="1"/>
  <c r="I61" i="3"/>
  <c r="I146" i="3" s="1"/>
  <c r="H270" i="6"/>
  <c r="H269" i="6"/>
  <c r="H268" i="6"/>
  <c r="H267" i="6"/>
  <c r="H266" i="6"/>
  <c r="H265" i="6"/>
  <c r="V57" i="3"/>
  <c r="V20" i="3" s="1"/>
  <c r="Y57" i="3"/>
  <c r="Y20" i="3" s="1"/>
  <c r="AD57" i="3"/>
  <c r="AD20" i="3" s="1"/>
  <c r="AX57" i="3"/>
  <c r="AX20" i="3" s="1"/>
  <c r="BF57" i="3"/>
  <c r="BF20" i="3" s="1"/>
  <c r="BE57" i="3"/>
  <c r="BE20" i="3" s="1"/>
  <c r="I201" i="6"/>
  <c r="I202" i="6"/>
  <c r="I203" i="6"/>
  <c r="I204" i="6"/>
  <c r="I205" i="6"/>
  <c r="I200" i="6"/>
  <c r="H205" i="6"/>
  <c r="H204" i="6"/>
  <c r="H203" i="6"/>
  <c r="H202" i="6"/>
  <c r="H201" i="6"/>
  <c r="H200" i="6"/>
  <c r="BF60" i="3"/>
  <c r="BF23" i="3" s="1"/>
  <c r="AY60" i="3"/>
  <c r="AY23" i="3" s="1"/>
  <c r="BA60" i="3"/>
  <c r="BA23" i="3" s="1"/>
  <c r="AU60" i="3"/>
  <c r="AU23" i="3" s="1"/>
  <c r="AQ60" i="3"/>
  <c r="AQ23" i="3" s="1"/>
  <c r="AD60" i="3"/>
  <c r="AD23" i="3" s="1"/>
  <c r="T60" i="3"/>
  <c r="T23" i="3" s="1"/>
  <c r="H60" i="3"/>
  <c r="H23" i="3" s="1"/>
  <c r="I248" i="6"/>
  <c r="I249" i="6"/>
  <c r="I250" i="6"/>
  <c r="I251" i="6"/>
  <c r="I252" i="6"/>
  <c r="I253" i="6"/>
  <c r="I254" i="6"/>
  <c r="I247" i="6"/>
  <c r="H254" i="6"/>
  <c r="H253" i="6"/>
  <c r="H252" i="6"/>
  <c r="H251" i="6"/>
  <c r="H250" i="6"/>
  <c r="H249" i="6"/>
  <c r="H248" i="6"/>
  <c r="H247" i="6"/>
  <c r="T58" i="3"/>
  <c r="AD51" i="3"/>
  <c r="AD13" i="3" s="1"/>
  <c r="V51" i="3"/>
  <c r="V13" i="3" s="1"/>
  <c r="U51" i="3"/>
  <c r="U13" i="3" s="1"/>
  <c r="BR13" i="3" s="1"/>
  <c r="BB50" i="3"/>
  <c r="BE49" i="3"/>
  <c r="AQ49" i="3"/>
  <c r="AP49" i="3"/>
  <c r="AD49" i="3"/>
  <c r="S49" i="3"/>
  <c r="Y49" i="3"/>
  <c r="V49" i="3"/>
  <c r="U49" i="3"/>
  <c r="H119" i="6"/>
  <c r="H118" i="6"/>
  <c r="H117" i="6"/>
  <c r="H116" i="6"/>
  <c r="H115" i="6"/>
  <c r="H114" i="6"/>
  <c r="H113" i="6"/>
  <c r="H112" i="6"/>
  <c r="H111" i="6"/>
  <c r="D42" i="3"/>
  <c r="E42" i="3"/>
  <c r="F42" i="3"/>
  <c r="G42" i="3"/>
  <c r="H42" i="3"/>
  <c r="I42" i="3"/>
  <c r="J42" i="3"/>
  <c r="K42" i="3"/>
  <c r="L42" i="3"/>
  <c r="M42" i="3"/>
  <c r="N42" i="3"/>
  <c r="O42" i="3"/>
  <c r="P42" i="3"/>
  <c r="Q42" i="3"/>
  <c r="R42" i="3"/>
  <c r="S42" i="3"/>
  <c r="T42" i="3"/>
  <c r="V42" i="3"/>
  <c r="W42" i="3"/>
  <c r="X42" i="3"/>
  <c r="Z42" i="3"/>
  <c r="AB42" i="3"/>
  <c r="AC42" i="3"/>
  <c r="AD42" i="3"/>
  <c r="AE42" i="3"/>
  <c r="AF42" i="3"/>
  <c r="AG42" i="3"/>
  <c r="AH42" i="3"/>
  <c r="AI42" i="3"/>
  <c r="AJ42" i="3"/>
  <c r="AK42" i="3"/>
  <c r="AL42" i="3"/>
  <c r="AM42" i="3"/>
  <c r="AN42" i="3"/>
  <c r="AO42" i="3"/>
  <c r="AP42" i="3"/>
  <c r="AR42" i="3"/>
  <c r="AS42" i="3"/>
  <c r="AT42" i="3"/>
  <c r="AU42" i="3"/>
  <c r="AV42" i="3"/>
  <c r="AW42" i="3"/>
  <c r="AX42" i="3"/>
  <c r="AY42" i="3"/>
  <c r="AZ42" i="3"/>
  <c r="BA42" i="3"/>
  <c r="BB42" i="3"/>
  <c r="BC42" i="3"/>
  <c r="BD42" i="3"/>
  <c r="BE42" i="3"/>
  <c r="BF42" i="3"/>
  <c r="BG42" i="3"/>
  <c r="BH42" i="3"/>
  <c r="BI42" i="3"/>
  <c r="BJ42" i="3"/>
  <c r="BK42" i="3"/>
  <c r="BL42" i="3"/>
  <c r="BM42" i="3"/>
  <c r="BN42" i="3"/>
  <c r="BO42" i="3"/>
  <c r="BP42" i="3"/>
  <c r="Y42" i="3"/>
  <c r="A43" i="3"/>
  <c r="B42" i="3"/>
  <c r="AU45" i="3"/>
  <c r="BQ4" i="2"/>
  <c r="BQ5" i="2"/>
  <c r="BQ6" i="2"/>
  <c r="BQ7" i="2"/>
  <c r="BQ8" i="2"/>
  <c r="BQ9" i="2"/>
  <c r="BQ10" i="2"/>
  <c r="BQ11" i="2"/>
  <c r="BQ12" i="2"/>
  <c r="BQ13" i="2"/>
  <c r="BQ14" i="2"/>
  <c r="BQ15" i="2"/>
  <c r="BQ16" i="2"/>
  <c r="BQ17" i="2"/>
  <c r="BQ18" i="2"/>
  <c r="BQ19" i="2"/>
  <c r="BQ20" i="2"/>
  <c r="BQ21" i="2"/>
  <c r="BQ22" i="2"/>
  <c r="BQ23" i="2"/>
  <c r="BQ24" i="2"/>
  <c r="BQ25" i="2"/>
  <c r="BQ26" i="2"/>
  <c r="BQ27" i="2"/>
  <c r="BQ28" i="2"/>
  <c r="BQ29" i="2"/>
  <c r="BQ30" i="2"/>
  <c r="BQ31" i="2"/>
  <c r="BQ32" i="2"/>
  <c r="BQ33" i="2"/>
  <c r="BQ34" i="2"/>
  <c r="BQ35" i="2"/>
  <c r="BQ36" i="2"/>
  <c r="BQ37" i="2"/>
  <c r="BQ38" i="2"/>
  <c r="BQ39" i="2"/>
  <c r="BQ40" i="2"/>
  <c r="BQ41" i="2"/>
  <c r="BQ42" i="2"/>
  <c r="BQ43" i="2"/>
  <c r="BQ44" i="2"/>
  <c r="BQ45" i="2"/>
  <c r="BQ46" i="2"/>
  <c r="BQ47" i="2"/>
  <c r="BQ48" i="2"/>
  <c r="BQ49" i="2"/>
  <c r="BQ50" i="2"/>
  <c r="BQ51" i="2"/>
  <c r="BQ52" i="2"/>
  <c r="BQ53" i="2"/>
  <c r="BQ54" i="2"/>
  <c r="BQ55" i="2"/>
  <c r="BQ56" i="2"/>
  <c r="BQ57" i="2"/>
  <c r="BQ58" i="2"/>
  <c r="BQ59" i="2"/>
  <c r="BQ60" i="2"/>
  <c r="BQ61" i="2"/>
  <c r="BQ62" i="2"/>
  <c r="BQ63" i="2"/>
  <c r="BQ64" i="2"/>
  <c r="BQ65" i="2"/>
  <c r="BQ66" i="2"/>
  <c r="BQ67" i="2"/>
  <c r="BQ68" i="2"/>
  <c r="BQ69" i="2"/>
  <c r="BQ70" i="2"/>
  <c r="BQ71" i="2"/>
  <c r="BQ72" i="2"/>
  <c r="BQ73" i="2"/>
  <c r="BQ74" i="2"/>
  <c r="BQ75" i="2"/>
  <c r="BQ76" i="2"/>
  <c r="BQ77" i="2"/>
  <c r="BQ78" i="2"/>
  <c r="BQ79" i="2"/>
  <c r="BQ80" i="2"/>
  <c r="BQ81" i="2"/>
  <c r="BQ82" i="2"/>
  <c r="BQ83" i="2"/>
  <c r="BQ84" i="2"/>
  <c r="BQ85" i="2"/>
  <c r="BQ86" i="2"/>
  <c r="BQ87" i="2"/>
  <c r="BQ88" i="2"/>
  <c r="BQ89" i="2"/>
  <c r="BQ90" i="2"/>
  <c r="BQ91" i="2"/>
  <c r="BQ92" i="2"/>
  <c r="BQ93" i="2"/>
  <c r="BQ94" i="2"/>
  <c r="BQ95" i="2"/>
  <c r="BQ96" i="2"/>
  <c r="BQ97" i="2"/>
  <c r="BQ98" i="2"/>
  <c r="BQ99" i="2"/>
  <c r="BQ100" i="2"/>
  <c r="BQ101" i="2"/>
  <c r="BQ102" i="2"/>
  <c r="BQ103" i="2"/>
  <c r="BQ104" i="2"/>
  <c r="BQ105" i="2"/>
  <c r="BQ106" i="2"/>
  <c r="BQ107" i="2"/>
  <c r="BQ108" i="2"/>
  <c r="BQ109" i="2"/>
  <c r="BQ110" i="2"/>
  <c r="BQ111" i="2"/>
  <c r="BQ112" i="2"/>
  <c r="BQ113" i="2"/>
  <c r="BQ114" i="2"/>
  <c r="BQ115" i="2"/>
  <c r="BQ116" i="2"/>
  <c r="BQ117" i="2"/>
  <c r="BQ118" i="2"/>
  <c r="BQ3" i="2"/>
  <c r="E44" i="3"/>
  <c r="F44" i="3"/>
  <c r="G44" i="3"/>
  <c r="H44" i="3"/>
  <c r="I44" i="3"/>
  <c r="J44" i="3"/>
  <c r="K44" i="3"/>
  <c r="L44" i="3"/>
  <c r="M44" i="3"/>
  <c r="N44" i="3"/>
  <c r="O44" i="3"/>
  <c r="P44" i="3"/>
  <c r="Q44" i="3"/>
  <c r="R44" i="3"/>
  <c r="S44" i="3"/>
  <c r="T44" i="3"/>
  <c r="U44" i="3"/>
  <c r="V44" i="3"/>
  <c r="W44" i="3"/>
  <c r="X44" i="3"/>
  <c r="Y44" i="3"/>
  <c r="Z44" i="3"/>
  <c r="AA44" i="3"/>
  <c r="AB44" i="3"/>
  <c r="AC44" i="3"/>
  <c r="AD44" i="3"/>
  <c r="AE44" i="3"/>
  <c r="AF44" i="3"/>
  <c r="AG44" i="3"/>
  <c r="AH44" i="3"/>
  <c r="AI44" i="3"/>
  <c r="AJ44" i="3"/>
  <c r="AK44" i="3"/>
  <c r="AL44" i="3"/>
  <c r="AM44" i="3"/>
  <c r="AN44" i="3"/>
  <c r="AO44" i="3"/>
  <c r="AP44" i="3"/>
  <c r="AQ44" i="3"/>
  <c r="AR44" i="3"/>
  <c r="AS44" i="3"/>
  <c r="AT44" i="3"/>
  <c r="AV44" i="3"/>
  <c r="AW44" i="3"/>
  <c r="AX44" i="3"/>
  <c r="AY44" i="3"/>
  <c r="AZ44" i="3"/>
  <c r="BA44" i="3"/>
  <c r="BB44" i="3"/>
  <c r="BC44" i="3"/>
  <c r="BD44" i="3"/>
  <c r="BE44" i="3"/>
  <c r="BF44" i="3"/>
  <c r="BG44" i="3"/>
  <c r="BH44" i="3"/>
  <c r="BI44" i="3"/>
  <c r="BJ44" i="3"/>
  <c r="BK44" i="3"/>
  <c r="BL44" i="3"/>
  <c r="BM44" i="3"/>
  <c r="BN44" i="3"/>
  <c r="BO44" i="3"/>
  <c r="BP44" i="3"/>
  <c r="D44" i="3"/>
  <c r="BE7" i="3" l="1"/>
  <c r="BE11" i="3"/>
  <c r="U7" i="3"/>
  <c r="U11" i="3"/>
  <c r="BR50" i="3"/>
  <c r="BB7" i="3"/>
  <c r="BB12" i="3"/>
  <c r="A13" i="3"/>
  <c r="Y7" i="3"/>
  <c r="Y11" i="3"/>
  <c r="S7" i="3"/>
  <c r="S11" i="3"/>
  <c r="T94" i="3"/>
  <c r="BR94" i="3" s="1"/>
  <c r="T21" i="3"/>
  <c r="A24" i="3"/>
  <c r="P25" i="3"/>
  <c r="AD7" i="3"/>
  <c r="AD11" i="3"/>
  <c r="AP7" i="3"/>
  <c r="AP11" i="3"/>
  <c r="A23" i="3"/>
  <c r="BR23" i="3"/>
  <c r="BR24" i="3"/>
  <c r="G25" i="3"/>
  <c r="A25" i="3" s="1"/>
  <c r="V7" i="3"/>
  <c r="V11" i="3"/>
  <c r="AU44" i="3"/>
  <c r="AU7" i="3" s="1"/>
  <c r="AU6" i="3"/>
  <c r="AQ7" i="3"/>
  <c r="AQ11" i="3"/>
  <c r="A20" i="3"/>
  <c r="BR20" i="3"/>
  <c r="BR111" i="3"/>
  <c r="BR57" i="3"/>
  <c r="BR122" i="3"/>
  <c r="BR60" i="3"/>
  <c r="BR44" i="3"/>
  <c r="BR146" i="3"/>
  <c r="BR58" i="3"/>
  <c r="BR84" i="3"/>
  <c r="BR121" i="3"/>
  <c r="A44" i="3"/>
  <c r="BR138" i="3"/>
  <c r="BR51" i="3"/>
  <c r="BR49" i="3"/>
  <c r="BR66" i="3"/>
  <c r="H140" i="3"/>
  <c r="AD103" i="3"/>
  <c r="BR103" i="3" s="1"/>
  <c r="BR137" i="3"/>
  <c r="BR100" i="3"/>
  <c r="AM139" i="3"/>
  <c r="AM140" i="3" s="1"/>
  <c r="AD105" i="3"/>
  <c r="BR105" i="3" s="1"/>
  <c r="AD104" i="3"/>
  <c r="BR104" i="3" s="1"/>
  <c r="BR119" i="3"/>
  <c r="BR120" i="3"/>
  <c r="BR45" i="3"/>
  <c r="BR61" i="3"/>
  <c r="BR101" i="3"/>
  <c r="BR107" i="3"/>
  <c r="BR106" i="3"/>
  <c r="I832" i="6"/>
  <c r="I829" i="6"/>
  <c r="BK65" i="3"/>
  <c r="BR65" i="3" s="1"/>
  <c r="I347" i="6"/>
  <c r="BR21" i="3" l="1"/>
  <c r="A21" i="3"/>
  <c r="BR6" i="3"/>
  <c r="A6" i="3"/>
  <c r="BR11" i="3"/>
  <c r="A11" i="3"/>
  <c r="A7" i="3"/>
  <c r="BR7" i="3"/>
  <c r="BR25" i="3"/>
  <c r="BR12" i="3"/>
  <c r="A12" i="3"/>
  <c r="BR140" i="3"/>
  <c r="BR139" i="3"/>
  <c r="AQ41" i="3"/>
  <c r="E36" i="3"/>
  <c r="F36" i="3"/>
  <c r="G36" i="3"/>
  <c r="H36" i="3"/>
  <c r="I36" i="3"/>
  <c r="J36" i="3"/>
  <c r="K36" i="3"/>
  <c r="L36" i="3"/>
  <c r="M36" i="3"/>
  <c r="N36" i="3"/>
  <c r="O36" i="3"/>
  <c r="P36" i="3"/>
  <c r="Q36" i="3"/>
  <c r="R36" i="3"/>
  <c r="S36" i="3"/>
  <c r="T36" i="3"/>
  <c r="U36" i="3"/>
  <c r="V36" i="3"/>
  <c r="W36" i="3"/>
  <c r="X36" i="3"/>
  <c r="Y36" i="3"/>
  <c r="Z36" i="3"/>
  <c r="AA36" i="3"/>
  <c r="AB36" i="3"/>
  <c r="AC36" i="3"/>
  <c r="AD36" i="3"/>
  <c r="AE36" i="3"/>
  <c r="AF36" i="3"/>
  <c r="AG36" i="3"/>
  <c r="AH36" i="3"/>
  <c r="AI36" i="3"/>
  <c r="AJ36" i="3"/>
  <c r="AK36" i="3"/>
  <c r="AL36" i="3"/>
  <c r="AM36" i="3"/>
  <c r="AN36" i="3"/>
  <c r="AO36" i="3"/>
  <c r="AP36" i="3"/>
  <c r="AQ36" i="3"/>
  <c r="AR36" i="3"/>
  <c r="AS36" i="3"/>
  <c r="AT36" i="3"/>
  <c r="AU36" i="3"/>
  <c r="AV36" i="3"/>
  <c r="AW36" i="3"/>
  <c r="AX36" i="3"/>
  <c r="AY36" i="3"/>
  <c r="AZ36" i="3"/>
  <c r="BA36" i="3"/>
  <c r="BB36" i="3"/>
  <c r="BC36" i="3"/>
  <c r="BD36" i="3"/>
  <c r="BE36" i="3"/>
  <c r="BF36" i="3"/>
  <c r="BG36" i="3"/>
  <c r="BH36" i="3"/>
  <c r="BI36" i="3"/>
  <c r="BJ36" i="3"/>
  <c r="BK36" i="3"/>
  <c r="BL36" i="3"/>
  <c r="BM36" i="3"/>
  <c r="BN36" i="3"/>
  <c r="BO36" i="3"/>
  <c r="BP36" i="3"/>
  <c r="E37" i="3"/>
  <c r="F37" i="3"/>
  <c r="G37" i="3"/>
  <c r="H37" i="3"/>
  <c r="I37" i="3"/>
  <c r="J37" i="3"/>
  <c r="K37" i="3"/>
  <c r="L37" i="3"/>
  <c r="M37" i="3"/>
  <c r="N37" i="3"/>
  <c r="O37" i="3"/>
  <c r="P37" i="3"/>
  <c r="Q37" i="3"/>
  <c r="R37" i="3"/>
  <c r="S37" i="3"/>
  <c r="T37" i="3"/>
  <c r="U37" i="3"/>
  <c r="V37" i="3"/>
  <c r="W37" i="3"/>
  <c r="X37" i="3"/>
  <c r="Y37" i="3"/>
  <c r="Z37" i="3"/>
  <c r="AA37" i="3"/>
  <c r="AB37" i="3"/>
  <c r="AC37" i="3"/>
  <c r="AD37" i="3"/>
  <c r="AE37" i="3"/>
  <c r="AF37" i="3"/>
  <c r="AG37" i="3"/>
  <c r="AH37" i="3"/>
  <c r="AI37" i="3"/>
  <c r="AJ37" i="3"/>
  <c r="AK37" i="3"/>
  <c r="AL37" i="3"/>
  <c r="AM37" i="3"/>
  <c r="AN37" i="3"/>
  <c r="AO37" i="3"/>
  <c r="AP37" i="3"/>
  <c r="AQ37" i="3"/>
  <c r="AR37" i="3"/>
  <c r="AS37" i="3"/>
  <c r="AT37" i="3"/>
  <c r="AU37" i="3"/>
  <c r="AV37" i="3"/>
  <c r="AW37" i="3"/>
  <c r="AX37" i="3"/>
  <c r="AY37" i="3"/>
  <c r="AZ37" i="3"/>
  <c r="BA37" i="3"/>
  <c r="BB37" i="3"/>
  <c r="BC37" i="3"/>
  <c r="BD37" i="3"/>
  <c r="BE37" i="3"/>
  <c r="BF37" i="3"/>
  <c r="BG37" i="3"/>
  <c r="BH37" i="3"/>
  <c r="BI37" i="3"/>
  <c r="BJ37" i="3"/>
  <c r="BK37" i="3"/>
  <c r="BL37" i="3"/>
  <c r="BM37" i="3"/>
  <c r="BN37" i="3"/>
  <c r="BO37" i="3"/>
  <c r="BP37" i="3"/>
  <c r="E38" i="3"/>
  <c r="F38" i="3"/>
  <c r="G38" i="3"/>
  <c r="H38" i="3"/>
  <c r="I38" i="3"/>
  <c r="J38" i="3"/>
  <c r="K38" i="3"/>
  <c r="L38" i="3"/>
  <c r="M38" i="3"/>
  <c r="N38" i="3"/>
  <c r="O38" i="3"/>
  <c r="P38" i="3"/>
  <c r="Q38" i="3"/>
  <c r="R38" i="3"/>
  <c r="S38" i="3"/>
  <c r="T38" i="3"/>
  <c r="U38" i="3"/>
  <c r="V38" i="3"/>
  <c r="W38" i="3"/>
  <c r="X38" i="3"/>
  <c r="Y38" i="3"/>
  <c r="Z38" i="3"/>
  <c r="AA38" i="3"/>
  <c r="AB38" i="3"/>
  <c r="AC38" i="3"/>
  <c r="AD38" i="3"/>
  <c r="AE38" i="3"/>
  <c r="AF38" i="3"/>
  <c r="AG38" i="3"/>
  <c r="AH38" i="3"/>
  <c r="AI38" i="3"/>
  <c r="AJ38" i="3"/>
  <c r="AK38" i="3"/>
  <c r="AL38" i="3"/>
  <c r="AM38" i="3"/>
  <c r="AN38" i="3"/>
  <c r="AO38" i="3"/>
  <c r="AP38" i="3"/>
  <c r="AQ38" i="3"/>
  <c r="AR38" i="3"/>
  <c r="AS38" i="3"/>
  <c r="AT38" i="3"/>
  <c r="AU38" i="3"/>
  <c r="AV38" i="3"/>
  <c r="AW38" i="3"/>
  <c r="AX38" i="3"/>
  <c r="AY38" i="3"/>
  <c r="AZ38" i="3"/>
  <c r="BA38" i="3"/>
  <c r="BB38" i="3"/>
  <c r="BC38" i="3"/>
  <c r="BD38" i="3"/>
  <c r="BE38" i="3"/>
  <c r="BF38" i="3"/>
  <c r="BG38" i="3"/>
  <c r="BH38" i="3"/>
  <c r="BI38" i="3"/>
  <c r="BJ38" i="3"/>
  <c r="BK38" i="3"/>
  <c r="BL38" i="3"/>
  <c r="BM38" i="3"/>
  <c r="BN38" i="3"/>
  <c r="BO38" i="3"/>
  <c r="BP38" i="3"/>
  <c r="E39" i="3"/>
  <c r="F39" i="3"/>
  <c r="G39" i="3"/>
  <c r="H39" i="3"/>
  <c r="I39" i="3"/>
  <c r="J39" i="3"/>
  <c r="K39" i="3"/>
  <c r="L39" i="3"/>
  <c r="M39" i="3"/>
  <c r="N39" i="3"/>
  <c r="O39" i="3"/>
  <c r="P39" i="3"/>
  <c r="Q39" i="3"/>
  <c r="R39" i="3"/>
  <c r="S39" i="3"/>
  <c r="T39" i="3"/>
  <c r="U39" i="3"/>
  <c r="V39" i="3"/>
  <c r="W39" i="3"/>
  <c r="X39" i="3"/>
  <c r="Y39" i="3"/>
  <c r="Z39" i="3"/>
  <c r="AA39" i="3"/>
  <c r="AB39" i="3"/>
  <c r="AC39" i="3"/>
  <c r="AD39" i="3"/>
  <c r="AE39" i="3"/>
  <c r="AF39" i="3"/>
  <c r="AG39" i="3"/>
  <c r="AH39" i="3"/>
  <c r="AI39" i="3"/>
  <c r="AJ39" i="3"/>
  <c r="AK39" i="3"/>
  <c r="AL39" i="3"/>
  <c r="AM39" i="3"/>
  <c r="AN39" i="3"/>
  <c r="AO39" i="3"/>
  <c r="AP39" i="3"/>
  <c r="AQ39" i="3"/>
  <c r="AR39" i="3"/>
  <c r="AS39" i="3"/>
  <c r="AT39" i="3"/>
  <c r="AU39" i="3"/>
  <c r="AV39" i="3"/>
  <c r="AW39" i="3"/>
  <c r="AX39" i="3"/>
  <c r="AY39" i="3"/>
  <c r="AZ39" i="3"/>
  <c r="BA39" i="3"/>
  <c r="BB39" i="3"/>
  <c r="BC39" i="3"/>
  <c r="BD39" i="3"/>
  <c r="BE39" i="3"/>
  <c r="BF39" i="3"/>
  <c r="BG39" i="3"/>
  <c r="BH39" i="3"/>
  <c r="BI39" i="3"/>
  <c r="BJ39" i="3"/>
  <c r="BK39" i="3"/>
  <c r="BL39" i="3"/>
  <c r="BM39" i="3"/>
  <c r="BN39" i="3"/>
  <c r="BO39" i="3"/>
  <c r="BP39" i="3"/>
  <c r="D37" i="3"/>
  <c r="D38" i="3"/>
  <c r="D39" i="3"/>
  <c r="D36" i="3"/>
  <c r="AK28" i="3"/>
  <c r="BR28" i="3" s="1"/>
  <c r="BR41" i="3" l="1"/>
  <c r="AQ3" i="3"/>
  <c r="AQ4" i="3"/>
  <c r="BR39" i="3"/>
  <c r="BR38" i="3"/>
  <c r="BR37" i="3"/>
  <c r="BR36" i="3"/>
  <c r="AQ95" i="3"/>
  <c r="BR95" i="3" s="1"/>
  <c r="AQ42" i="3"/>
  <c r="D27" i="3" a="1"/>
  <c r="F27" i="3" s="1"/>
  <c r="D26" i="3" a="1"/>
  <c r="D26" i="3" s="1"/>
  <c r="A156" i="3"/>
  <c r="A140" i="3"/>
  <c r="A139" i="3"/>
  <c r="A136" i="3"/>
  <c r="A134" i="3"/>
  <c r="A110" i="3"/>
  <c r="A109" i="3"/>
  <c r="A108" i="3"/>
  <c r="A63" i="3"/>
  <c r="A62" i="3"/>
  <c r="A59" i="3"/>
  <c r="A56" i="3"/>
  <c r="A55" i="3"/>
  <c r="A54" i="3"/>
  <c r="A53" i="3"/>
  <c r="A52" i="3"/>
  <c r="A99" i="3"/>
  <c r="A98" i="3"/>
  <c r="A97" i="3"/>
  <c r="A96" i="3"/>
  <c r="A91" i="3"/>
  <c r="A90" i="3"/>
  <c r="A89" i="3"/>
  <c r="A88" i="3"/>
  <c r="A87" i="3"/>
  <c r="A86" i="3"/>
  <c r="A85" i="3"/>
  <c r="A82" i="3"/>
  <c r="A80" i="3"/>
  <c r="A79" i="3"/>
  <c r="A78" i="3"/>
  <c r="A77" i="3"/>
  <c r="A76" i="3"/>
  <c r="A75" i="3"/>
  <c r="A74" i="3"/>
  <c r="A73" i="3"/>
  <c r="A72" i="3"/>
  <c r="A71" i="3"/>
  <c r="F70" i="5"/>
  <c r="I69" i="5"/>
  <c r="F69" i="5"/>
  <c r="L69" i="5" s="1"/>
  <c r="I68" i="5"/>
  <c r="F68" i="5"/>
  <c r="I67" i="5"/>
  <c r="F67" i="5"/>
  <c r="I66" i="5"/>
  <c r="F66" i="5"/>
  <c r="L66" i="5" s="1"/>
  <c r="I65" i="5"/>
  <c r="F65" i="5"/>
  <c r="I64" i="5"/>
  <c r="F64" i="5"/>
  <c r="I63" i="5"/>
  <c r="F63" i="5"/>
  <c r="L63" i="5" s="1"/>
  <c r="I62" i="5"/>
  <c r="F62" i="5"/>
  <c r="I61" i="5"/>
  <c r="F61" i="5"/>
  <c r="L61" i="5" s="1"/>
  <c r="I60" i="5"/>
  <c r="F60" i="5"/>
  <c r="I59" i="5"/>
  <c r="F59" i="5"/>
  <c r="I58" i="5"/>
  <c r="F58" i="5"/>
  <c r="L58" i="5" s="1"/>
  <c r="I57" i="5"/>
  <c r="F57" i="5"/>
  <c r="I56" i="5"/>
  <c r="F56" i="5"/>
  <c r="I55" i="5"/>
  <c r="F55" i="5"/>
  <c r="L55" i="5" s="1"/>
  <c r="I54" i="5"/>
  <c r="F54" i="5"/>
  <c r="I53" i="5"/>
  <c r="F53" i="5"/>
  <c r="L53" i="5" s="1"/>
  <c r="I52" i="5"/>
  <c r="F52" i="5"/>
  <c r="I51" i="5"/>
  <c r="F51" i="5"/>
  <c r="I50" i="5"/>
  <c r="F50" i="5"/>
  <c r="L50" i="5" s="1"/>
  <c r="I49" i="5"/>
  <c r="F49" i="5"/>
  <c r="I48" i="5"/>
  <c r="F48" i="5"/>
  <c r="I47" i="5"/>
  <c r="F47" i="5"/>
  <c r="L47" i="5" s="1"/>
  <c r="I46" i="5"/>
  <c r="F46" i="5"/>
  <c r="I45" i="5"/>
  <c r="F45" i="5"/>
  <c r="L45" i="5" s="1"/>
  <c r="I44" i="5"/>
  <c r="F44" i="5"/>
  <c r="L44" i="5" s="1"/>
  <c r="I43" i="5"/>
  <c r="F43" i="5"/>
  <c r="I42" i="5"/>
  <c r="F42" i="5"/>
  <c r="L42" i="5" s="1"/>
  <c r="I41" i="5"/>
  <c r="F41" i="5"/>
  <c r="L41" i="5" s="1"/>
  <c r="I40" i="5"/>
  <c r="F40" i="5"/>
  <c r="I39" i="5"/>
  <c r="F39" i="5"/>
  <c r="L39" i="5" s="1"/>
  <c r="I38" i="5"/>
  <c r="F38" i="5"/>
  <c r="I37" i="5"/>
  <c r="F37" i="5"/>
  <c r="L37" i="5" s="1"/>
  <c r="I36" i="5"/>
  <c r="F36" i="5"/>
  <c r="L36" i="5" s="1"/>
  <c r="I35" i="5"/>
  <c r="F35" i="5"/>
  <c r="I34" i="5"/>
  <c r="F34" i="5"/>
  <c r="L34" i="5" s="1"/>
  <c r="I33" i="5"/>
  <c r="F33" i="5"/>
  <c r="L33" i="5" s="1"/>
  <c r="I32" i="5"/>
  <c r="F32" i="5"/>
  <c r="I31" i="5"/>
  <c r="F31" i="5"/>
  <c r="L31" i="5" s="1"/>
  <c r="I30" i="5"/>
  <c r="F30" i="5"/>
  <c r="I29" i="5"/>
  <c r="F29" i="5"/>
  <c r="L29" i="5" s="1"/>
  <c r="I28" i="5"/>
  <c r="F28" i="5"/>
  <c r="L28" i="5" s="1"/>
  <c r="I27" i="5"/>
  <c r="F27" i="5"/>
  <c r="I26" i="5"/>
  <c r="F26" i="5"/>
  <c r="L26" i="5" s="1"/>
  <c r="I25" i="5"/>
  <c r="F25" i="5"/>
  <c r="L25" i="5" s="1"/>
  <c r="I24" i="5"/>
  <c r="F24" i="5"/>
  <c r="I23" i="5"/>
  <c r="F23" i="5"/>
  <c r="L23" i="5" s="1"/>
  <c r="I22" i="5"/>
  <c r="F22" i="5"/>
  <c r="I21" i="5"/>
  <c r="F21" i="5"/>
  <c r="L21" i="5" s="1"/>
  <c r="I20" i="5"/>
  <c r="F20" i="5"/>
  <c r="L20" i="5" s="1"/>
  <c r="I19" i="5"/>
  <c r="F19" i="5"/>
  <c r="I18" i="5"/>
  <c r="F18" i="5"/>
  <c r="L18" i="5" s="1"/>
  <c r="I17" i="5"/>
  <c r="F17" i="5"/>
  <c r="L17" i="5" s="1"/>
  <c r="I16" i="5"/>
  <c r="F16" i="5"/>
  <c r="I15" i="5"/>
  <c r="F15" i="5"/>
  <c r="L15" i="5" s="1"/>
  <c r="I14" i="5"/>
  <c r="F14" i="5"/>
  <c r="L14" i="5" s="1"/>
  <c r="I13" i="5"/>
  <c r="F13" i="5"/>
  <c r="L13" i="5" s="1"/>
  <c r="I12" i="5"/>
  <c r="F12" i="5"/>
  <c r="L12" i="5" s="1"/>
  <c r="L11" i="5"/>
  <c r="I11" i="5"/>
  <c r="F11" i="5"/>
  <c r="I10" i="5"/>
  <c r="F10" i="5"/>
  <c r="L10" i="5" s="1"/>
  <c r="I9" i="5"/>
  <c r="F9" i="5"/>
  <c r="L9" i="5" s="1"/>
  <c r="L8" i="5"/>
  <c r="I8" i="5"/>
  <c r="F8" i="5"/>
  <c r="I7" i="5"/>
  <c r="F7" i="5"/>
  <c r="L7" i="5" s="1"/>
  <c r="I6" i="5"/>
  <c r="F6" i="5"/>
  <c r="L32" i="5" s="1"/>
  <c r="I5" i="5"/>
  <c r="F5" i="5"/>
  <c r="L64" i="5" s="1"/>
  <c r="BR4" i="3" l="1"/>
  <c r="A4" i="3"/>
  <c r="BR3" i="3"/>
  <c r="A3" i="3"/>
  <c r="A42" i="3"/>
  <c r="BR42" i="3"/>
  <c r="BI27" i="3"/>
  <c r="AK27" i="3"/>
  <c r="M27" i="3"/>
  <c r="BP27" i="3"/>
  <c r="AZ27" i="3"/>
  <c r="AR27" i="3"/>
  <c r="AJ27" i="3"/>
  <c r="T27" i="3"/>
  <c r="D27" i="3"/>
  <c r="BO27" i="3"/>
  <c r="BG27" i="3"/>
  <c r="AY27" i="3"/>
  <c r="AQ27" i="3"/>
  <c r="AI27" i="3"/>
  <c r="AA27" i="3"/>
  <c r="S27" i="3"/>
  <c r="K27" i="3"/>
  <c r="BN27" i="3"/>
  <c r="BF27" i="3"/>
  <c r="AX27" i="3"/>
  <c r="AP27" i="3"/>
  <c r="AH27" i="3"/>
  <c r="Z27" i="3"/>
  <c r="R27" i="3"/>
  <c r="J27" i="3"/>
  <c r="BA27" i="3"/>
  <c r="AC27" i="3"/>
  <c r="U27" i="3"/>
  <c r="AB27" i="3"/>
  <c r="BM27" i="3"/>
  <c r="BE27" i="3"/>
  <c r="AO27" i="3"/>
  <c r="Y27" i="3"/>
  <c r="I27" i="3"/>
  <c r="BD27" i="3"/>
  <c r="AN27" i="3"/>
  <c r="X27" i="3"/>
  <c r="H27" i="3"/>
  <c r="BK27" i="3"/>
  <c r="BC27" i="3"/>
  <c r="AU27" i="3"/>
  <c r="AM27" i="3"/>
  <c r="AE27" i="3"/>
  <c r="W27" i="3"/>
  <c r="O27" i="3"/>
  <c r="G27" i="3"/>
  <c r="AS27" i="3"/>
  <c r="E27" i="3"/>
  <c r="BH27" i="3"/>
  <c r="L27" i="3"/>
  <c r="AW27" i="3"/>
  <c r="AG27" i="3"/>
  <c r="Q27" i="3"/>
  <c r="BL27" i="3"/>
  <c r="AV27" i="3"/>
  <c r="AF27" i="3"/>
  <c r="P27" i="3"/>
  <c r="BJ27" i="3"/>
  <c r="BB27" i="3"/>
  <c r="AT27" i="3"/>
  <c r="AL27" i="3"/>
  <c r="AD27" i="3"/>
  <c r="V27" i="3"/>
  <c r="N27" i="3"/>
  <c r="J26" i="3"/>
  <c r="BB26" i="3"/>
  <c r="AD26" i="3"/>
  <c r="V26" i="3"/>
  <c r="N26" i="3"/>
  <c r="BI26" i="3"/>
  <c r="BA26" i="3"/>
  <c r="AS26" i="3"/>
  <c r="AK26" i="3"/>
  <c r="AC26" i="3"/>
  <c r="M26" i="3"/>
  <c r="BP26" i="3"/>
  <c r="BH26" i="3"/>
  <c r="AZ26" i="3"/>
  <c r="AR26" i="3"/>
  <c r="AJ26" i="3"/>
  <c r="AB26" i="3"/>
  <c r="T26" i="3"/>
  <c r="L26" i="3"/>
  <c r="BO26" i="3"/>
  <c r="BG26" i="3"/>
  <c r="AY26" i="3"/>
  <c r="AQ26" i="3"/>
  <c r="AI26" i="3"/>
  <c r="AA26" i="3"/>
  <c r="S26" i="3"/>
  <c r="K26" i="3"/>
  <c r="BN26" i="3"/>
  <c r="BF26" i="3"/>
  <c r="AX26" i="3"/>
  <c r="AP26" i="3"/>
  <c r="AH26" i="3"/>
  <c r="Z26" i="3"/>
  <c r="R26" i="3"/>
  <c r="BM26" i="3"/>
  <c r="BE26" i="3"/>
  <c r="AW26" i="3"/>
  <c r="AO26" i="3"/>
  <c r="AG26" i="3"/>
  <c r="Y26" i="3"/>
  <c r="Q26" i="3"/>
  <c r="I26" i="3"/>
  <c r="AL26" i="3"/>
  <c r="BL26" i="3"/>
  <c r="BD26" i="3"/>
  <c r="AV26" i="3"/>
  <c r="AN26" i="3"/>
  <c r="AF26" i="3"/>
  <c r="X26" i="3"/>
  <c r="P26" i="3"/>
  <c r="H26" i="3"/>
  <c r="BJ26" i="3"/>
  <c r="AT26" i="3"/>
  <c r="BK26" i="3"/>
  <c r="BC26" i="3"/>
  <c r="AU26" i="3"/>
  <c r="AM26" i="3"/>
  <c r="AE26" i="3"/>
  <c r="W26" i="3"/>
  <c r="O26" i="3"/>
  <c r="G26" i="3"/>
  <c r="F26" i="3"/>
  <c r="U26" i="3"/>
  <c r="E26" i="3"/>
  <c r="L35" i="5"/>
  <c r="L43" i="5"/>
  <c r="L51" i="5"/>
  <c r="L59" i="5"/>
  <c r="L67" i="5"/>
  <c r="L38" i="5"/>
  <c r="L46" i="5"/>
  <c r="L54" i="5"/>
  <c r="L62" i="5"/>
  <c r="L57" i="5"/>
  <c r="L65" i="5"/>
  <c r="L49" i="5"/>
  <c r="L68" i="5"/>
  <c r="L19" i="5"/>
  <c r="L22" i="5"/>
  <c r="L60" i="5"/>
  <c r="L27" i="5"/>
  <c r="L6" i="5"/>
  <c r="L30" i="5"/>
  <c r="L52" i="5"/>
  <c r="L5" i="5"/>
  <c r="L16" i="5"/>
  <c r="L24" i="5"/>
  <c r="L40" i="5"/>
  <c r="L48" i="5"/>
  <c r="L56" i="5"/>
  <c r="D33" i="3" l="1" a="1"/>
  <c r="D30" i="3" a="1"/>
  <c r="D34" i="3" a="1"/>
  <c r="D31" i="3" a="1"/>
  <c r="D32" i="3" a="1"/>
  <c r="D29" i="3" a="1"/>
  <c r="BP4" i="2"/>
  <c r="BP5" i="2"/>
  <c r="BP6" i="2"/>
  <c r="BP7" i="2"/>
  <c r="BP8" i="2"/>
  <c r="BP9" i="2"/>
  <c r="BP10" i="2"/>
  <c r="BP11" i="2"/>
  <c r="BP12" i="2"/>
  <c r="BP13" i="2"/>
  <c r="BP14" i="2"/>
  <c r="BP15" i="2"/>
  <c r="BP16" i="2"/>
  <c r="BP17" i="2"/>
  <c r="BP18" i="2"/>
  <c r="BP19" i="2"/>
  <c r="BP20" i="2"/>
  <c r="BP21" i="2"/>
  <c r="BP22" i="2"/>
  <c r="BP23" i="2"/>
  <c r="BP24" i="2"/>
  <c r="BP25" i="2"/>
  <c r="BP26" i="2"/>
  <c r="BP27" i="2"/>
  <c r="BP28" i="2"/>
  <c r="BP29" i="2"/>
  <c r="BP30" i="2"/>
  <c r="BP31" i="2"/>
  <c r="BP32" i="2"/>
  <c r="BP33" i="2"/>
  <c r="BP34" i="2"/>
  <c r="BP35" i="2"/>
  <c r="BP36" i="2"/>
  <c r="BP37" i="2"/>
  <c r="BP38" i="2"/>
  <c r="BP39" i="2"/>
  <c r="BP40" i="2"/>
  <c r="BP41" i="2"/>
  <c r="BP42" i="2"/>
  <c r="BP43" i="2"/>
  <c r="BP44" i="2"/>
  <c r="BP45" i="2"/>
  <c r="BP46" i="2"/>
  <c r="BP47" i="2"/>
  <c r="BP48" i="2"/>
  <c r="BP49" i="2"/>
  <c r="BP50" i="2"/>
  <c r="BP51" i="2"/>
  <c r="BP52" i="2"/>
  <c r="BP53" i="2"/>
  <c r="BP54" i="2"/>
  <c r="BP55" i="2"/>
  <c r="BP56" i="2"/>
  <c r="BP57" i="2"/>
  <c r="BP58" i="2"/>
  <c r="BP59" i="2"/>
  <c r="BP60" i="2"/>
  <c r="BP61" i="2"/>
  <c r="BP62" i="2"/>
  <c r="BP63" i="2"/>
  <c r="BP64" i="2"/>
  <c r="BP65" i="2"/>
  <c r="BP66" i="2"/>
  <c r="BP67" i="2"/>
  <c r="BP68" i="2"/>
  <c r="BP69" i="2"/>
  <c r="BP70" i="2"/>
  <c r="BP71" i="2"/>
  <c r="BP72" i="2"/>
  <c r="BP73" i="2"/>
  <c r="BP74" i="2"/>
  <c r="BP75" i="2"/>
  <c r="BP76" i="2"/>
  <c r="BP77" i="2"/>
  <c r="BP78" i="2"/>
  <c r="BP79" i="2"/>
  <c r="BP80" i="2"/>
  <c r="BP81" i="2"/>
  <c r="BP82" i="2"/>
  <c r="BP83" i="2"/>
  <c r="BP84" i="2"/>
  <c r="BP85" i="2"/>
  <c r="BP86" i="2"/>
  <c r="BP87" i="2"/>
  <c r="BP88" i="2"/>
  <c r="BP89" i="2"/>
  <c r="BP90" i="2"/>
  <c r="BP91" i="2"/>
  <c r="BP92" i="2"/>
  <c r="BP93" i="2"/>
  <c r="BP94" i="2"/>
  <c r="BP95" i="2"/>
  <c r="BP96" i="2"/>
  <c r="BP97" i="2"/>
  <c r="BP98" i="2"/>
  <c r="BP99" i="2"/>
  <c r="BP100" i="2"/>
  <c r="BP101" i="2"/>
  <c r="BP102" i="2"/>
  <c r="BP103" i="2"/>
  <c r="BP104" i="2"/>
  <c r="BP105" i="2"/>
  <c r="BP106" i="2"/>
  <c r="BP107" i="2"/>
  <c r="BP108" i="2"/>
  <c r="BP109" i="2"/>
  <c r="BP110" i="2"/>
  <c r="BP111" i="2"/>
  <c r="BP112" i="2"/>
  <c r="BP113" i="2"/>
  <c r="BP114" i="2"/>
  <c r="BP115" i="2"/>
  <c r="BP116" i="2"/>
  <c r="BP117" i="2"/>
  <c r="BP118" i="2"/>
  <c r="BP3" i="2"/>
  <c r="BR26" i="3"/>
  <c r="BR27" i="3"/>
  <c r="A153" i="3"/>
  <c r="A151" i="3"/>
  <c r="A46" i="3"/>
  <c r="A39" i="3"/>
  <c r="A38" i="3"/>
  <c r="A37" i="3"/>
  <c r="A36" i="3"/>
  <c r="B27" i="3"/>
  <c r="B28" i="3"/>
  <c r="B35" i="3"/>
  <c r="B41" i="3"/>
  <c r="B43" i="3"/>
  <c r="B45" i="3"/>
  <c r="B47" i="3"/>
  <c r="B49" i="3"/>
  <c r="B50" i="3"/>
  <c r="B51" i="3"/>
  <c r="B57" i="3"/>
  <c r="B58" i="3"/>
  <c r="B60" i="3"/>
  <c r="B61" i="3"/>
  <c r="B64" i="3"/>
  <c r="B65" i="3"/>
  <c r="B66" i="3"/>
  <c r="B67" i="3"/>
  <c r="B68" i="3"/>
  <c r="B69" i="3"/>
  <c r="B70" i="3"/>
  <c r="B83" i="3"/>
  <c r="B84" i="3"/>
  <c r="B92" i="3"/>
  <c r="B93" i="3"/>
  <c r="B94" i="3"/>
  <c r="B95" i="3"/>
  <c r="B100" i="3"/>
  <c r="B101" i="3"/>
  <c r="B102" i="3"/>
  <c r="B103" i="3"/>
  <c r="B104" i="3"/>
  <c r="B105" i="3"/>
  <c r="B106" i="3"/>
  <c r="B107" i="3"/>
  <c r="B111" i="3"/>
  <c r="B112" i="3"/>
  <c r="B113" i="3"/>
  <c r="B114" i="3"/>
  <c r="B115" i="3"/>
  <c r="B116" i="3"/>
  <c r="B117" i="3"/>
  <c r="B118" i="3"/>
  <c r="B119" i="3"/>
  <c r="B120" i="3"/>
  <c r="B121" i="3"/>
  <c r="B122" i="3"/>
  <c r="B123" i="3"/>
  <c r="B124" i="3"/>
  <c r="B125" i="3"/>
  <c r="B126" i="3"/>
  <c r="B127" i="3"/>
  <c r="B128" i="3"/>
  <c r="B129" i="3"/>
  <c r="B130" i="3"/>
  <c r="B131" i="3"/>
  <c r="B132" i="3"/>
  <c r="B133" i="3"/>
  <c r="B135" i="3"/>
  <c r="B137" i="3"/>
  <c r="B138" i="3"/>
  <c r="B141" i="3"/>
  <c r="B142" i="3"/>
  <c r="B143" i="3"/>
  <c r="B144" i="3"/>
  <c r="B145" i="3"/>
  <c r="B146" i="3"/>
  <c r="B147" i="3"/>
  <c r="B149" i="3"/>
  <c r="B150" i="3"/>
  <c r="B152" i="3"/>
  <c r="B154" i="3"/>
  <c r="B155" i="3"/>
  <c r="B157" i="3"/>
  <c r="B26" i="3"/>
  <c r="F29" i="3" l="1"/>
  <c r="J29" i="3"/>
  <c r="E29" i="3"/>
  <c r="L29" i="3"/>
  <c r="S29" i="3"/>
  <c r="Q29" i="3"/>
  <c r="P29" i="3"/>
  <c r="O29" i="3"/>
  <c r="N29" i="3"/>
  <c r="BN29" i="3"/>
  <c r="BI29" i="3"/>
  <c r="BP29" i="3"/>
  <c r="D29" i="3"/>
  <c r="K29" i="3"/>
  <c r="I29" i="3"/>
  <c r="H29" i="3"/>
  <c r="G29" i="3"/>
  <c r="BF29" i="3"/>
  <c r="BA29" i="3"/>
  <c r="BH29" i="3"/>
  <c r="BO29" i="3"/>
  <c r="BM29" i="3"/>
  <c r="BL29" i="3"/>
  <c r="BK29" i="3"/>
  <c r="BJ29" i="3"/>
  <c r="AX29" i="3"/>
  <c r="AS29" i="3"/>
  <c r="AZ29" i="3"/>
  <c r="BG29" i="3"/>
  <c r="BE29" i="3"/>
  <c r="BD29" i="3"/>
  <c r="BC29" i="3"/>
  <c r="BB29" i="3"/>
  <c r="AP29" i="3"/>
  <c r="AK29" i="3"/>
  <c r="AR29" i="3"/>
  <c r="AY29" i="3"/>
  <c r="AW29" i="3"/>
  <c r="AV29" i="3"/>
  <c r="AU29" i="3"/>
  <c r="AT29" i="3"/>
  <c r="Z29" i="3"/>
  <c r="AB29" i="3"/>
  <c r="AI29" i="3"/>
  <c r="AF29" i="3"/>
  <c r="AH29" i="3"/>
  <c r="AC29" i="3"/>
  <c r="AJ29" i="3"/>
  <c r="AQ29" i="3"/>
  <c r="AO29" i="3"/>
  <c r="AN29" i="3"/>
  <c r="AM29" i="3"/>
  <c r="AL29" i="3"/>
  <c r="U29" i="3"/>
  <c r="AG29" i="3"/>
  <c r="AE29" i="3"/>
  <c r="AD29" i="3"/>
  <c r="V29" i="3"/>
  <c r="R29" i="3"/>
  <c r="M29" i="3"/>
  <c r="T29" i="3"/>
  <c r="AA29" i="3"/>
  <c r="Y29" i="3"/>
  <c r="X29" i="3"/>
  <c r="W29" i="3"/>
  <c r="J32" i="3"/>
  <c r="BM32" i="3"/>
  <c r="Y32" i="3"/>
  <c r="AE32" i="3"/>
  <c r="BE32" i="3"/>
  <c r="BB32" i="3"/>
  <c r="F32" i="3"/>
  <c r="BA32" i="3"/>
  <c r="T32" i="3"/>
  <c r="AA32" i="3"/>
  <c r="R32" i="3"/>
  <c r="BH32" i="3"/>
  <c r="W32" i="3"/>
  <c r="BL32" i="3"/>
  <c r="AS32" i="3"/>
  <c r="L32" i="3"/>
  <c r="S32" i="3"/>
  <c r="P32" i="3"/>
  <c r="BP32" i="3"/>
  <c r="BD32" i="3"/>
  <c r="AZ32" i="3"/>
  <c r="AK32" i="3"/>
  <c r="D32" i="3"/>
  <c r="K32" i="3"/>
  <c r="BN32" i="3"/>
  <c r="BC32" i="3"/>
  <c r="AR32" i="3"/>
  <c r="AW32" i="3"/>
  <c r="AN32" i="3"/>
  <c r="AM32" i="3"/>
  <c r="AC32" i="3"/>
  <c r="BO32" i="3"/>
  <c r="BF32" i="3"/>
  <c r="AU32" i="3"/>
  <c r="O32" i="3"/>
  <c r="AF32" i="3"/>
  <c r="BK32" i="3"/>
  <c r="Q32" i="3"/>
  <c r="X32" i="3"/>
  <c r="BJ32" i="3"/>
  <c r="U32" i="3"/>
  <c r="BG32" i="3"/>
  <c r="AX32" i="3"/>
  <c r="AD32" i="3"/>
  <c r="AJ32" i="3"/>
  <c r="AL32" i="3"/>
  <c r="AO32" i="3"/>
  <c r="N32" i="3"/>
  <c r="AT32" i="3"/>
  <c r="H32" i="3"/>
  <c r="AV32" i="3"/>
  <c r="M32" i="3"/>
  <c r="AY32" i="3"/>
  <c r="AP32" i="3"/>
  <c r="I32" i="3"/>
  <c r="E32" i="3"/>
  <c r="AQ32" i="3"/>
  <c r="AH32" i="3"/>
  <c r="AG32" i="3"/>
  <c r="G32" i="3"/>
  <c r="V32" i="3"/>
  <c r="Z32" i="3"/>
  <c r="BI32" i="3"/>
  <c r="AB32" i="3"/>
  <c r="AI32" i="3"/>
  <c r="K31" i="3"/>
  <c r="D31" i="3"/>
  <c r="BP31" i="3"/>
  <c r="BJ31" i="3"/>
  <c r="BI31" i="3"/>
  <c r="BK31" i="3"/>
  <c r="BN31" i="3"/>
  <c r="AW31" i="3"/>
  <c r="J31" i="3"/>
  <c r="AN31" i="3"/>
  <c r="BG31" i="3"/>
  <c r="L31" i="3"/>
  <c r="F31" i="3"/>
  <c r="E31" i="3"/>
  <c r="G31" i="3"/>
  <c r="AX31" i="3"/>
  <c r="AG31" i="3"/>
  <c r="X31" i="3"/>
  <c r="AQ31" i="3"/>
  <c r="T31" i="3"/>
  <c r="N31" i="3"/>
  <c r="M31" i="3"/>
  <c r="O31" i="3"/>
  <c r="AH31" i="3"/>
  <c r="Q31" i="3"/>
  <c r="H31" i="3"/>
  <c r="BL31" i="3"/>
  <c r="AA31" i="3"/>
  <c r="AB31" i="3"/>
  <c r="V31" i="3"/>
  <c r="U31" i="3"/>
  <c r="W31" i="3"/>
  <c r="R31" i="3"/>
  <c r="BE31" i="3"/>
  <c r="BO31" i="3"/>
  <c r="AV31" i="3"/>
  <c r="AJ31" i="3"/>
  <c r="AD31" i="3"/>
  <c r="AC31" i="3"/>
  <c r="AE31" i="3"/>
  <c r="AO31" i="3"/>
  <c r="AY31" i="3"/>
  <c r="AT31" i="3"/>
  <c r="AU31" i="3"/>
  <c r="AP31" i="3"/>
  <c r="AF31" i="3"/>
  <c r="AR31" i="3"/>
  <c r="AL31" i="3"/>
  <c r="AK31" i="3"/>
  <c r="AM31" i="3"/>
  <c r="BF31" i="3"/>
  <c r="Y31" i="3"/>
  <c r="AI31" i="3"/>
  <c r="P31" i="3"/>
  <c r="AZ31" i="3"/>
  <c r="AS31" i="3"/>
  <c r="I31" i="3"/>
  <c r="S31" i="3"/>
  <c r="BC31" i="3"/>
  <c r="BD31" i="3"/>
  <c r="BM31" i="3"/>
  <c r="BH31" i="3"/>
  <c r="Z31" i="3"/>
  <c r="BB31" i="3"/>
  <c r="BA31" i="3"/>
  <c r="D34" i="3"/>
  <c r="Y34" i="3"/>
  <c r="AI34" i="3"/>
  <c r="BM34" i="3"/>
  <c r="BO34" i="3"/>
  <c r="BN34" i="3"/>
  <c r="AC34" i="3"/>
  <c r="H34" i="3"/>
  <c r="AW34" i="3"/>
  <c r="AJ34" i="3"/>
  <c r="N34" i="3"/>
  <c r="O34" i="3"/>
  <c r="M34" i="3"/>
  <c r="BE34" i="3"/>
  <c r="S34" i="3"/>
  <c r="BL34" i="3"/>
  <c r="AK34" i="3"/>
  <c r="Z34" i="3"/>
  <c r="V34" i="3"/>
  <c r="W34" i="3"/>
  <c r="BD34" i="3"/>
  <c r="X34" i="3"/>
  <c r="I34" i="3"/>
  <c r="AZ34" i="3"/>
  <c r="AA34" i="3"/>
  <c r="P34" i="3"/>
  <c r="AD34" i="3"/>
  <c r="AE34" i="3"/>
  <c r="BH34" i="3"/>
  <c r="AP34" i="3"/>
  <c r="Q34" i="3"/>
  <c r="AL34" i="3"/>
  <c r="AM34" i="3"/>
  <c r="BA34" i="3"/>
  <c r="AX34" i="3"/>
  <c r="AQ34" i="3"/>
  <c r="AF34" i="3"/>
  <c r="E34" i="3"/>
  <c r="AT34" i="3"/>
  <c r="AU34" i="3"/>
  <c r="AY34" i="3"/>
  <c r="AB34" i="3"/>
  <c r="J34" i="3"/>
  <c r="BF34" i="3"/>
  <c r="BJ34" i="3"/>
  <c r="BK34" i="3"/>
  <c r="AR34" i="3"/>
  <c r="L34" i="3"/>
  <c r="BI34" i="3"/>
  <c r="AN34" i="3"/>
  <c r="AG34" i="3"/>
  <c r="T34" i="3"/>
  <c r="BP34" i="3"/>
  <c r="BB34" i="3"/>
  <c r="BC34" i="3"/>
  <c r="AS34" i="3"/>
  <c r="U34" i="3"/>
  <c r="AH34" i="3"/>
  <c r="F34" i="3"/>
  <c r="AO34" i="3"/>
  <c r="K34" i="3"/>
  <c r="G34" i="3"/>
  <c r="R34" i="3"/>
  <c r="BG34" i="3"/>
  <c r="AV34" i="3"/>
  <c r="U30" i="3"/>
  <c r="AD30" i="3"/>
  <c r="AF30" i="3"/>
  <c r="AE30" i="3"/>
  <c r="AG30" i="3"/>
  <c r="AX30" i="3"/>
  <c r="D30" i="3"/>
  <c r="AQ30" i="3"/>
  <c r="AL30" i="3"/>
  <c r="AN30" i="3"/>
  <c r="AM30" i="3"/>
  <c r="AO30" i="3"/>
  <c r="AH30" i="3"/>
  <c r="BA30" i="3"/>
  <c r="BH30" i="3"/>
  <c r="AA30" i="3"/>
  <c r="AT30" i="3"/>
  <c r="AV30" i="3"/>
  <c r="AU30" i="3"/>
  <c r="AW30" i="3"/>
  <c r="R30" i="3"/>
  <c r="AK30" i="3"/>
  <c r="AR30" i="3"/>
  <c r="K30" i="3"/>
  <c r="BB30" i="3"/>
  <c r="BD30" i="3"/>
  <c r="BC30" i="3"/>
  <c r="BE30" i="3"/>
  <c r="E30" i="3"/>
  <c r="BO30" i="3"/>
  <c r="AB30" i="3"/>
  <c r="BF30" i="3"/>
  <c r="BJ30" i="3"/>
  <c r="BL30" i="3"/>
  <c r="BK30" i="3"/>
  <c r="BM30" i="3"/>
  <c r="BI30" i="3"/>
  <c r="BP30" i="3"/>
  <c r="AY30" i="3"/>
  <c r="L30" i="3"/>
  <c r="AP30" i="3"/>
  <c r="O30" i="3"/>
  <c r="AC30" i="3"/>
  <c r="F30" i="3"/>
  <c r="H30" i="3"/>
  <c r="G30" i="3"/>
  <c r="I30" i="3"/>
  <c r="AS30" i="3"/>
  <c r="AZ30" i="3"/>
  <c r="AI30" i="3"/>
  <c r="Z30" i="3"/>
  <c r="N30" i="3"/>
  <c r="P30" i="3"/>
  <c r="Q30" i="3"/>
  <c r="AJ30" i="3"/>
  <c r="S30" i="3"/>
  <c r="J30" i="3"/>
  <c r="V30" i="3"/>
  <c r="X30" i="3"/>
  <c r="W30" i="3"/>
  <c r="Y30" i="3"/>
  <c r="BN30" i="3"/>
  <c r="T30" i="3"/>
  <c r="M30" i="3"/>
  <c r="BG30" i="3"/>
  <c r="H33" i="3"/>
  <c r="BC33" i="3"/>
  <c r="AS33" i="3"/>
  <c r="AJ33" i="3"/>
  <c r="D33" i="3"/>
  <c r="J33" i="3"/>
  <c r="AM33" i="3"/>
  <c r="AL33" i="3"/>
  <c r="BB33" i="3"/>
  <c r="Y33" i="3"/>
  <c r="X33" i="3"/>
  <c r="Z33" i="3"/>
  <c r="N33" i="3"/>
  <c r="K33" i="3"/>
  <c r="AC33" i="3"/>
  <c r="AB33" i="3"/>
  <c r="BG33" i="3"/>
  <c r="AR33" i="3"/>
  <c r="Q33" i="3"/>
  <c r="P33" i="3"/>
  <c r="AE33" i="3"/>
  <c r="AT33" i="3"/>
  <c r="S33" i="3"/>
  <c r="R33" i="3"/>
  <c r="AU33" i="3"/>
  <c r="AH33" i="3"/>
  <c r="I33" i="3"/>
  <c r="U33" i="3"/>
  <c r="BP33" i="3"/>
  <c r="BJ33" i="3"/>
  <c r="G33" i="3"/>
  <c r="F33" i="3"/>
  <c r="AK33" i="3"/>
  <c r="V33" i="3"/>
  <c r="BM33" i="3"/>
  <c r="BL33" i="3"/>
  <c r="AQ33" i="3"/>
  <c r="AZ33" i="3"/>
  <c r="AA33" i="3"/>
  <c r="L33" i="3"/>
  <c r="BE33" i="3"/>
  <c r="BD33" i="3"/>
  <c r="BF33" i="3"/>
  <c r="BK33" i="3"/>
  <c r="BI33" i="3"/>
  <c r="E33" i="3"/>
  <c r="AO33" i="3"/>
  <c r="AN33" i="3"/>
  <c r="M33" i="3"/>
  <c r="AP33" i="3"/>
  <c r="O33" i="3"/>
  <c r="AW33" i="3"/>
  <c r="AV33" i="3"/>
  <c r="BA33" i="3"/>
  <c r="AD33" i="3"/>
  <c r="BH33" i="3"/>
  <c r="W33" i="3"/>
  <c r="BO33" i="3"/>
  <c r="AI33" i="3"/>
  <c r="T33" i="3"/>
  <c r="AY33" i="3"/>
  <c r="AX33" i="3"/>
  <c r="BN33" i="3"/>
  <c r="AG33" i="3"/>
  <c r="AF33" i="3"/>
  <c r="A157" i="3"/>
  <c r="A155" i="3"/>
  <c r="A154" i="3"/>
  <c r="A152" i="3"/>
  <c r="A150" i="3"/>
  <c r="A149" i="3"/>
  <c r="A148" i="3"/>
  <c r="A147" i="3"/>
  <c r="A146" i="3"/>
  <c r="A145" i="3"/>
  <c r="A144" i="3"/>
  <c r="A143" i="3"/>
  <c r="A142" i="3"/>
  <c r="A141" i="3"/>
  <c r="A138" i="3"/>
  <c r="A137" i="3"/>
  <c r="A135" i="3"/>
  <c r="A133" i="3"/>
  <c r="A132" i="3"/>
  <c r="A131" i="3"/>
  <c r="A130" i="3"/>
  <c r="A129" i="3"/>
  <c r="A128" i="3"/>
  <c r="A127" i="3"/>
  <c r="A126" i="3"/>
  <c r="A125" i="3"/>
  <c r="A124" i="3"/>
  <c r="A123" i="3"/>
  <c r="A122" i="3"/>
  <c r="A121" i="3"/>
  <c r="A120" i="3"/>
  <c r="A119" i="3"/>
  <c r="A118" i="3"/>
  <c r="A117" i="3"/>
  <c r="A116" i="3"/>
  <c r="A115" i="3"/>
  <c r="A114" i="3"/>
  <c r="A113" i="3"/>
  <c r="A112" i="3"/>
  <c r="A111" i="3"/>
  <c r="A107" i="3"/>
  <c r="A106" i="3"/>
  <c r="A105" i="3"/>
  <c r="A104" i="3"/>
  <c r="A103" i="3"/>
  <c r="A102" i="3"/>
  <c r="A101" i="3"/>
  <c r="A100" i="3"/>
  <c r="A95" i="3"/>
  <c r="A94" i="3"/>
  <c r="A93" i="3"/>
  <c r="A92" i="3"/>
  <c r="A84" i="3"/>
  <c r="A83" i="3"/>
  <c r="A81" i="3"/>
  <c r="A70" i="3"/>
  <c r="A69" i="3"/>
  <c r="A68" i="3"/>
  <c r="A67" i="3"/>
  <c r="A66" i="3"/>
  <c r="A65" i="3"/>
  <c r="A64" i="3"/>
  <c r="A61" i="3"/>
  <c r="A60" i="3"/>
  <c r="A58" i="3"/>
  <c r="A57" i="3"/>
  <c r="A51" i="3"/>
  <c r="A50" i="3"/>
  <c r="A49" i="3"/>
  <c r="A47" i="3"/>
  <c r="A45" i="3"/>
  <c r="A41" i="3"/>
  <c r="A35" i="3"/>
  <c r="A28" i="3"/>
  <c r="A27" i="3"/>
  <c r="A26" i="3"/>
  <c r="BR32" i="3" l="1"/>
  <c r="A32" i="3"/>
  <c r="BR29" i="3"/>
  <c r="A29" i="3"/>
  <c r="BR31" i="3"/>
  <c r="A31" i="3"/>
  <c r="BR30" i="3"/>
  <c r="A30" i="3"/>
  <c r="BR34" i="3"/>
  <c r="A34" i="3"/>
  <c r="BR33" i="3"/>
  <c r="A33" i="3"/>
</calcChain>
</file>

<file path=xl/sharedStrings.xml><?xml version="1.0" encoding="utf-8"?>
<sst xmlns="http://schemas.openxmlformats.org/spreadsheetml/2006/main" count="2994" uniqueCount="1906">
  <si>
    <t>R01</t>
  </si>
  <si>
    <t>R02</t>
  </si>
  <si>
    <t>R03</t>
  </si>
  <si>
    <t>RB</t>
  </si>
  <si>
    <t>R10_12</t>
  </si>
  <si>
    <t>R13_15</t>
  </si>
  <si>
    <t>R16</t>
  </si>
  <si>
    <t>R17</t>
  </si>
  <si>
    <t>R18</t>
  </si>
  <si>
    <t>R19</t>
  </si>
  <si>
    <t>R20</t>
  </si>
  <si>
    <t>R21</t>
  </si>
  <si>
    <t>R22</t>
  </si>
  <si>
    <t>R23</t>
  </si>
  <si>
    <t>R24</t>
  </si>
  <si>
    <t>R25</t>
  </si>
  <si>
    <t>R26</t>
  </si>
  <si>
    <t>R27</t>
  </si>
  <si>
    <t>R28</t>
  </si>
  <si>
    <t>R29</t>
  </si>
  <si>
    <t>R30</t>
  </si>
  <si>
    <t>R31_32</t>
  </si>
  <si>
    <t>R33</t>
  </si>
  <si>
    <t>RD</t>
  </si>
  <si>
    <t>R36</t>
  </si>
  <si>
    <t>R37_39</t>
  </si>
  <si>
    <t>RF</t>
  </si>
  <si>
    <t>R45</t>
  </si>
  <si>
    <t>R46</t>
  </si>
  <si>
    <t>R47</t>
  </si>
  <si>
    <t>R49</t>
  </si>
  <si>
    <t>R50</t>
  </si>
  <si>
    <t>R51</t>
  </si>
  <si>
    <t>R52</t>
  </si>
  <si>
    <t>R53</t>
  </si>
  <si>
    <t>RI</t>
  </si>
  <si>
    <t>R58</t>
  </si>
  <si>
    <t>R59_60</t>
  </si>
  <si>
    <t>R61</t>
  </si>
  <si>
    <t>R62_63</t>
  </si>
  <si>
    <t>R64</t>
  </si>
  <si>
    <t>R65</t>
  </si>
  <si>
    <t>R66</t>
  </si>
  <si>
    <t>R68B</t>
  </si>
  <si>
    <t>R68A</t>
  </si>
  <si>
    <t>R69_70</t>
  </si>
  <si>
    <t>R71</t>
  </si>
  <si>
    <t>R72</t>
  </si>
  <si>
    <t>R73</t>
  </si>
  <si>
    <t>R74_75</t>
  </si>
  <si>
    <t>R77</t>
  </si>
  <si>
    <t>R78</t>
  </si>
  <si>
    <t>R79</t>
  </si>
  <si>
    <t>R80_82</t>
  </si>
  <si>
    <t>R84</t>
  </si>
  <si>
    <t>RP</t>
  </si>
  <si>
    <t>R86</t>
  </si>
  <si>
    <t>R87_88</t>
  </si>
  <si>
    <t>R90_92</t>
  </si>
  <si>
    <t>R93</t>
  </si>
  <si>
    <t>R94</t>
  </si>
  <si>
    <t>R95</t>
  </si>
  <si>
    <t>R96</t>
  </si>
  <si>
    <t>RT</t>
  </si>
  <si>
    <t>RU</t>
  </si>
  <si>
    <t>Biggest match</t>
  </si>
  <si>
    <t>DFØ name</t>
  </si>
  <si>
    <t>#</t>
  </si>
  <si>
    <t>Products of agriculture, hunting and related services</t>
  </si>
  <si>
    <t>Products of forestry, logging and related services</t>
  </si>
  <si>
    <t>Fish and other fishing products; aquaculture products; support services to fishing</t>
  </si>
  <si>
    <t>Mining and quarrying</t>
  </si>
  <si>
    <t>Food products, beverages and tobacco products</t>
  </si>
  <si>
    <t>Textiles, wearing apparel and leather products</t>
  </si>
  <si>
    <t>Wood and of products of wood and cork, except furniture; articles of straw and plaiting materials</t>
  </si>
  <si>
    <t>Paper and paper products</t>
  </si>
  <si>
    <t>Printing and recording services</t>
  </si>
  <si>
    <t xml:space="preserve">Coke and refined petroleum products </t>
  </si>
  <si>
    <t>Chemicals and chemical products</t>
  </si>
  <si>
    <t>Basic pharmaceutical products and pharmaceutical preparations</t>
  </si>
  <si>
    <t>Rubber and plastics products</t>
  </si>
  <si>
    <t>Other non-metallic mineral products</t>
  </si>
  <si>
    <t>Basic metals</t>
  </si>
  <si>
    <t>Fabricated metal products, except machinery and equipment</t>
  </si>
  <si>
    <t>Computer, electronic and optical products</t>
  </si>
  <si>
    <t>Electrical equipment</t>
  </si>
  <si>
    <t>Machinery and equipment n.e.c.</t>
  </si>
  <si>
    <t>Motor vehicles, trailers and semi-trailers</t>
  </si>
  <si>
    <t>Other transport equipment</t>
  </si>
  <si>
    <t>Furniture; other manufactured goods</t>
  </si>
  <si>
    <t>Repair and installation services of machinery and equipment</t>
  </si>
  <si>
    <t>Electricity, gas, steam and air-conditioning</t>
  </si>
  <si>
    <t>Natural water; water treatment and supply services</t>
  </si>
  <si>
    <t xml:space="preserve">Sewerage; waste collection, treatment and disposal activities; materials recovery; remediation activities and other waste management services </t>
  </si>
  <si>
    <t>Constructions and construction works</t>
  </si>
  <si>
    <t>Wholesale and retail trade and repair services of motor vehicles and motorcycles</t>
  </si>
  <si>
    <t>Wholesale trade services, except of motor vehicles and motorcycles</t>
  </si>
  <si>
    <t>Retail trade services, except of motor vehicles and motorcycles</t>
  </si>
  <si>
    <t>Land transport services and transport services via pipelines</t>
  </si>
  <si>
    <t>Water transport services</t>
  </si>
  <si>
    <t>Air transport services</t>
  </si>
  <si>
    <t>Warehousing and support services for transportation</t>
  </si>
  <si>
    <t>Postal and courier services</t>
  </si>
  <si>
    <t>Accommodation and food services</t>
  </si>
  <si>
    <t>Publishing services</t>
  </si>
  <si>
    <t>Motion picture, video and television programme production services, sound recording and music publishing; programming and broadcasting services</t>
  </si>
  <si>
    <t>Telecommunications services</t>
  </si>
  <si>
    <t>Computer programming, consultancy and related services; information services</t>
  </si>
  <si>
    <t>Financial services, except insurance and pension funding</t>
  </si>
  <si>
    <t>Insurance, reinsurance and pension funding services, except compulsory social security</t>
  </si>
  <si>
    <t>Services auxiliary to financial services and insurance services</t>
  </si>
  <si>
    <t>Real estate services (excluding imputed rents)</t>
  </si>
  <si>
    <t>Imputed rents of owner-occupied dwellings</t>
  </si>
  <si>
    <t>Legal and accounting services; services of head offices; management consulting services</t>
  </si>
  <si>
    <t>Architectural and engineering services; technical testing and analysis services</t>
  </si>
  <si>
    <t>Scientific research and development services</t>
  </si>
  <si>
    <t>Advertising and market research services</t>
  </si>
  <si>
    <t>Other professional, scientific and technical services; veterinary services</t>
  </si>
  <si>
    <t>Rental and leasing services</t>
  </si>
  <si>
    <t>Employment services</t>
  </si>
  <si>
    <t>Travel agency, tour operator and other reservation services and related services</t>
  </si>
  <si>
    <t>Security and investigation services; services to buildings and landscape; office administrative, office support and other business support services</t>
  </si>
  <si>
    <t>Public administration and defence services; compulsory social security services</t>
  </si>
  <si>
    <t>Education services</t>
  </si>
  <si>
    <t>Human health services</t>
  </si>
  <si>
    <t>Social work services</t>
  </si>
  <si>
    <t>Creative, arts and entertainment services; library, archive, museum and other cultural services; gambling and betting services</t>
  </si>
  <si>
    <t>Sporting services and amusement and recreation services</t>
  </si>
  <si>
    <t>Services furnished by membership organisations</t>
  </si>
  <si>
    <t>Repair services of computers and personal and household goods</t>
  </si>
  <si>
    <t>Other personal services</t>
  </si>
  <si>
    <t xml:space="preserve">Services of households as employers; undifferentiated goods and services produced by households for own use </t>
  </si>
  <si>
    <t>Services provided by extraterritorial organisations and bodies</t>
  </si>
  <si>
    <t>Jord- og skogbrukseiendommer</t>
  </si>
  <si>
    <t>Tomter og andre grunnarealer</t>
  </si>
  <si>
    <t>Boliger inkl tomter</t>
  </si>
  <si>
    <t>Nasjonaleiendom og kulturminner</t>
  </si>
  <si>
    <t>Forbruk av innkjøpte varer og tjenester</t>
  </si>
  <si>
    <t>Forbruk av innkjøpte varer og tjenester, fortsettelse</t>
  </si>
  <si>
    <t>Fremmedytelse og underentreprise, fortsettelse</t>
  </si>
  <si>
    <t>Forskning og utvikling</t>
  </si>
  <si>
    <t>Beredskapanskaffelser</t>
  </si>
  <si>
    <t>Boliger inkl. tomter</t>
  </si>
  <si>
    <t>Maskiner og anlegg</t>
  </si>
  <si>
    <t>Skip, rigger, fly</t>
  </si>
  <si>
    <t>Biler</t>
  </si>
  <si>
    <t>Andre transportmidler</t>
  </si>
  <si>
    <t>Inventar</t>
  </si>
  <si>
    <t>Datamaskiner (PCer, servere m.m.)</t>
  </si>
  <si>
    <t>Kantinekostnad</t>
  </si>
  <si>
    <t>Gruppelivsforsikring</t>
  </si>
  <si>
    <t>Elektrisitet</t>
  </si>
  <si>
    <t>Gass</t>
  </si>
  <si>
    <t>Fyringsolje</t>
  </si>
  <si>
    <t>Ved</t>
  </si>
  <si>
    <t>Bensin, diesel</t>
  </si>
  <si>
    <t>Vann</t>
  </si>
  <si>
    <t>Annet brensel</t>
  </si>
  <si>
    <t>Leie lokaler</t>
  </si>
  <si>
    <t>Leie lokaler fra Statsbygg</t>
  </si>
  <si>
    <t>Renovasjon, vann, avløp o.l.</t>
  </si>
  <si>
    <t>Reservert</t>
  </si>
  <si>
    <t>Lys, varme</t>
  </si>
  <si>
    <t>Leie maskiner</t>
  </si>
  <si>
    <t>Leie inventar</t>
  </si>
  <si>
    <t>Leie av datasystemer (årlige lisenser m.m.)</t>
  </si>
  <si>
    <t>Leie av datamaskiner og servere</t>
  </si>
  <si>
    <t>Leie av andre kontormaskiner</t>
  </si>
  <si>
    <t>Leie av biler</t>
  </si>
  <si>
    <t>Leie av andre transportmidler</t>
  </si>
  <si>
    <t>Datamaskiner (PCer, mobiltelefoner, nettbrett, servere m.m.)</t>
  </si>
  <si>
    <t>Andre kontormaskiner</t>
  </si>
  <si>
    <t>Arbeidsklær og verneutstyr</t>
  </si>
  <si>
    <t>Reparasjon og vedlikehold maskiner og anlegg</t>
  </si>
  <si>
    <t>Reparasjon og vedlikehold maskiner og anlegg, fortsettelse</t>
  </si>
  <si>
    <t>Reparasjon og vedlikehold skip, rigger, fly</t>
  </si>
  <si>
    <t>Forsikring</t>
  </si>
  <si>
    <t>Bilgodtgjørelse</t>
  </si>
  <si>
    <t>Diettkostnad</t>
  </si>
  <si>
    <t>Diettkostnad, fortsettelse</t>
  </si>
  <si>
    <t>Garantikostnad</t>
  </si>
  <si>
    <t>Patentkostnad ved egen patent</t>
  </si>
  <si>
    <t>Kontroll-, prøve- og stempelavgift</t>
  </si>
  <si>
    <t>Bank- og kortgebyr</t>
  </si>
  <si>
    <t>Total</t>
  </si>
  <si>
    <t>Total R45_47</t>
  </si>
  <si>
    <t>Artskonto_id</t>
  </si>
  <si>
    <t>Artskonto (used in refnskapet 2020)</t>
  </si>
  <si>
    <t>In the previous project?</t>
  </si>
  <si>
    <t>Translation to English?</t>
  </si>
  <si>
    <t>Programvarelisenser og egenutviklet programvare</t>
  </si>
  <si>
    <t>Andre rettigheter</t>
  </si>
  <si>
    <t>Immaterielle eiendeler under utførelse</t>
  </si>
  <si>
    <t>Bygninger</t>
  </si>
  <si>
    <t>Bygningsmessige anlegg</t>
  </si>
  <si>
    <t>Anlegg under utførelse</t>
  </si>
  <si>
    <t>Infrastruktureiendeler</t>
  </si>
  <si>
    <t>Andre anleggsmidler</t>
  </si>
  <si>
    <t>Maskiner og anlegg under utførelse</t>
  </si>
  <si>
    <t>Fast bygningsinventar med annen avskrivningstid enn bygningen</t>
  </si>
  <si>
    <t>Verktøy og lignende</t>
  </si>
  <si>
    <t>Andre driftsmidler</t>
  </si>
  <si>
    <t>Kapitalinnskudd</t>
  </si>
  <si>
    <t>Spesielle beholdninger (kapitalregnskapet)</t>
  </si>
  <si>
    <t>Investeringer i tilknyttede selskap</t>
  </si>
  <si>
    <t>Obligasjoner (omsettelige verdipapirer)</t>
  </si>
  <si>
    <t>Investeringer i aksjer og andeler - kostpris</t>
  </si>
  <si>
    <t>Utlån (statsbanker)</t>
  </si>
  <si>
    <t>Andre langsiktige fordringer</t>
  </si>
  <si>
    <t>Innkjøpte varer (ferdigvarer) og driftsmateriell</t>
  </si>
  <si>
    <t>Innkjøpte varer (ferdigvarer) og driftsmateriell, fortsettelse</t>
  </si>
  <si>
    <t>Kundefordringer</t>
  </si>
  <si>
    <t>Fordringer vedrørende innkrevingsvirksomhet</t>
  </si>
  <si>
    <t>Motpost konto 151</t>
  </si>
  <si>
    <t>Fordring på ansatte</t>
  </si>
  <si>
    <t>Andre kortsiktige fordringer</t>
  </si>
  <si>
    <t>Avsetning tap på fordringer</t>
  </si>
  <si>
    <t>Utgående merverdiavgift</t>
  </si>
  <si>
    <t>Inngående merverdiavgift</t>
  </si>
  <si>
    <t>Oppgjørskonto merverdiavgift</t>
  </si>
  <si>
    <t>Forskuddsbetalt leie</t>
  </si>
  <si>
    <t>Opptjent renteinntekt</t>
  </si>
  <si>
    <t>Andre forskuddsbetalte kostnader</t>
  </si>
  <si>
    <t>Kortsiktige finansinvesteringer</t>
  </si>
  <si>
    <t>Kontanter</t>
  </si>
  <si>
    <t>Andre bankinnskudd (utenfor statens konsernkonto)</t>
  </si>
  <si>
    <t>Bankinnskudd utenlandsk valuta (utenfor statens konsernkonto)</t>
  </si>
  <si>
    <t>Bankinnskudd - for oppgjørskonto og arbeidskonto - inn (bruttobudsjetterte virksomheter)</t>
  </si>
  <si>
    <t>Bankinnskudd - for oppgjørskonto og arbeidskonto - ut (bruttobudsjetterte virksomheter)</t>
  </si>
  <si>
    <t>Bankinnskudd - for oppgjørskonto og arbeidskonto - inn og ut (bruttobudsjetterte virksomheter)</t>
  </si>
  <si>
    <t>Bankinnskudd - for oppgjørskonto og arbeidskonto (nettobudsjetterte virksomheter)</t>
  </si>
  <si>
    <t>Forvaltningsbedrifter</t>
  </si>
  <si>
    <t>Avregnet med statskassen - andre tidsavgrensningsposter</t>
  </si>
  <si>
    <t>Opptjent virksomhetskapital</t>
  </si>
  <si>
    <t>Egenfinansiering av investeringer (forvaltningsbedrifter)</t>
  </si>
  <si>
    <t>Reguleringsfond (forvaltningsbedrifter)</t>
  </si>
  <si>
    <t>Opptjent fondskapital</t>
  </si>
  <si>
    <t>Egenkapital (kapitalregnskapet)</t>
  </si>
  <si>
    <t>Miljøforpliktelser</t>
  </si>
  <si>
    <t>Obligasjonslån (omsettelige verdipapirer)</t>
  </si>
  <si>
    <t>Annen langsiktig gjeld</t>
  </si>
  <si>
    <t>Annen langsiktig gjeld, fortsettelse</t>
  </si>
  <si>
    <t>Andre forpliktelser (kapitalregnskapet)</t>
  </si>
  <si>
    <t>Annen gjeld til finansinstitusjoner</t>
  </si>
  <si>
    <t>Leverandørgjeld</t>
  </si>
  <si>
    <t>Gjeld vedrørende tilskuddsforvaltning og andre overføringer fra staten</t>
  </si>
  <si>
    <t>Motpost konto 250-251</t>
  </si>
  <si>
    <t>Forskuddstrekk</t>
  </si>
  <si>
    <t>Påleggstrekk</t>
  </si>
  <si>
    <t>Trygdetrekk/pensjonstrekk(2%)</t>
  </si>
  <si>
    <t>Forsikringstrekk</t>
  </si>
  <si>
    <t>Trukket fagforeningskontingent</t>
  </si>
  <si>
    <t>Andre trekk</t>
  </si>
  <si>
    <t>Skyldig arbeidsgiveravgift (nettobudsjetterte virksomheter)</t>
  </si>
  <si>
    <t>Påløpt arbeidsgiveravgift</t>
  </si>
  <si>
    <t>Andre offentlige avgifter</t>
  </si>
  <si>
    <t>Avstemmingsdifferanser</t>
  </si>
  <si>
    <t>Avsatt pensjonspremie til SPK (arbeidsgiverandel)</t>
  </si>
  <si>
    <t>Avstemmingskonto, betalt pensjonspremie til SPK</t>
  </si>
  <si>
    <t>Mottatt forskuddsbetaling</t>
  </si>
  <si>
    <t>Lønn</t>
  </si>
  <si>
    <t>Feriepenger</t>
  </si>
  <si>
    <t>Påløpte kostnader</t>
  </si>
  <si>
    <t>Avsetning for forpliktelser</t>
  </si>
  <si>
    <t>Annen kortsiktig gjeld</t>
  </si>
  <si>
    <t>Salgsinntekt varer, avgiftspliktig</t>
  </si>
  <si>
    <t>Salgsinntekt varer, avgiftspliktig, fortsettelse</t>
  </si>
  <si>
    <t>Salgsinntekt tjenester, avgiftspliktig</t>
  </si>
  <si>
    <t>Salgsinntekt tjenester, avgiftspliktig, fortsettelse</t>
  </si>
  <si>
    <t>Salgsinntekt varer, avgiftsfri</t>
  </si>
  <si>
    <t>Salgsinntekt varer, avgiftsfri, fortsettelse</t>
  </si>
  <si>
    <t>Salgsinntekt tjenester, avgiftsfri</t>
  </si>
  <si>
    <t>Salgsinntekt tjenester, avgiftsfri, fortsettelse</t>
  </si>
  <si>
    <t>Salgsinntekt varer, unntatt avgiftsplikt</t>
  </si>
  <si>
    <t>Salgsinntekt varer, unntatt avgiftsplikt, fortsettelse</t>
  </si>
  <si>
    <t>Salgsinntekt tjenester, unntatt avgiftsplikt</t>
  </si>
  <si>
    <t>Salgsinntekt tjenester, unntatt avgiftsplikt, fortsettelse</t>
  </si>
  <si>
    <t>Tilskudd fra Norges forskningsråd</t>
  </si>
  <si>
    <t>Tilskudd fra andre statlige virksomheter</t>
  </si>
  <si>
    <t>Tilskudd fra EU</t>
  </si>
  <si>
    <t>Tilskudd fra kommunale og fylkeskommunale etater</t>
  </si>
  <si>
    <t>Tilskudd fra organisasjoner og stiftelser</t>
  </si>
  <si>
    <t>Tilskudd fra næringsliv og private</t>
  </si>
  <si>
    <t>Gaver og gaveforsterkninger</t>
  </si>
  <si>
    <t>Andre tilskudd og overføringer</t>
  </si>
  <si>
    <t>Leieinntekt fast eiendom</t>
  </si>
  <si>
    <t>Leieinntekt fast eiendom, fortsettelse</t>
  </si>
  <si>
    <t>Leieinntekt andre varige driftsmidler</t>
  </si>
  <si>
    <t>Annen leieinntekt</t>
  </si>
  <si>
    <t>Annen driftsrelatert inntekt</t>
  </si>
  <si>
    <t>Gebyrer med videre - driftsinntekt</t>
  </si>
  <si>
    <t>Gebyrer med videre - driftsinntekt, fortsettelse</t>
  </si>
  <si>
    <t>Salgssum ved avgang anleggsmidler</t>
  </si>
  <si>
    <t>Gevinst ved avgang av anleggsmidler</t>
  </si>
  <si>
    <t>Bokført verdi avhendede anleggsmidler</t>
  </si>
  <si>
    <t>Innkjøp av råvarer og halvfabrikater</t>
  </si>
  <si>
    <t>Purchase of raw materials and semi-finished products</t>
  </si>
  <si>
    <t>Innkjøp av råvarer og halvfabrikater, fortsettelse</t>
  </si>
  <si>
    <t>Purchase of raw materials and semi-finished products, continued</t>
  </si>
  <si>
    <t>Frakt, toll og spedisjon</t>
  </si>
  <si>
    <t>Shipping, customs and expeditions</t>
  </si>
  <si>
    <t>Consumption of purchased goods and services</t>
  </si>
  <si>
    <t>Consumption of purchased goods and services, continued</t>
  </si>
  <si>
    <t>Fremmedytelse og underentreprise</t>
  </si>
  <si>
    <t>Foreign performance and subcontracting</t>
  </si>
  <si>
    <t>Foreign performance and subcontracting, continued</t>
  </si>
  <si>
    <t>Programvarelisenser</t>
  </si>
  <si>
    <t>Software licenses</t>
  </si>
  <si>
    <t>Other rights</t>
  </si>
  <si>
    <t>Buildings</t>
  </si>
  <si>
    <t>Structural facilities (infrastructure?)</t>
  </si>
  <si>
    <t>Agricultural and forestry properties</t>
  </si>
  <si>
    <t>Plots and other land areas</t>
  </si>
  <si>
    <t>Infrastructure assets</t>
  </si>
  <si>
    <t>National property and cultural monuments</t>
  </si>
  <si>
    <t>Other fixed assets</t>
  </si>
  <si>
    <t>Machinery and plant</t>
  </si>
  <si>
    <t>Ships, rigs, aircraft</t>
  </si>
  <si>
    <t>Cars</t>
  </si>
  <si>
    <t>Other means of transport</t>
  </si>
  <si>
    <t>Inventory</t>
  </si>
  <si>
    <t>Fast bygningsinventar med annen levetid enn bygningen</t>
  </si>
  <si>
    <t>Fixed building furniture with a different service life than the building</t>
  </si>
  <si>
    <t>Tools and the like</t>
  </si>
  <si>
    <t>Computers (PCs, servers, etc.)</t>
  </si>
  <si>
    <t>Other operating assets</t>
  </si>
  <si>
    <t>Lønn fast ansatte</t>
  </si>
  <si>
    <t>Lønn fast ansatte, fortsettelse</t>
  </si>
  <si>
    <t>Lønn balanseført ved egenutvikling av anleggsmidler</t>
  </si>
  <si>
    <t>Overtid fast ansatte</t>
  </si>
  <si>
    <t>Overtid fast ansatte, fortsettelse</t>
  </si>
  <si>
    <t>Lønn midlertidig ansatte</t>
  </si>
  <si>
    <t>Lønn midlertidig ansatte, fortsettelse</t>
  </si>
  <si>
    <t>Overtid midlertidig ansatte</t>
  </si>
  <si>
    <t>Overtid midlertidig ansatte, fortsettelse</t>
  </si>
  <si>
    <t>Fri elektronisk kommunikasjon (telefon, mobiltelefon mv.)</t>
  </si>
  <si>
    <t>Fri losji og bolig</t>
  </si>
  <si>
    <t>Rentefordel</t>
  </si>
  <si>
    <t>Annen fordel i arbeidsforhold</t>
  </si>
  <si>
    <t>Motkonto for gruppe 52</t>
  </si>
  <si>
    <t>Styrer, råd og utvalg</t>
  </si>
  <si>
    <t>Styrer, råd og utvalg, fortsettelse</t>
  </si>
  <si>
    <t>Honorarer</t>
  </si>
  <si>
    <t>Honorarer, fortsettelse</t>
  </si>
  <si>
    <t>Virkemidler ved omstilling i staten (lønnsinnberettet av virksomheten)</t>
  </si>
  <si>
    <t>Annen oppgavepliktig godtgjørelse</t>
  </si>
  <si>
    <t>Arbeidsgiveravgift innberettede ytelser</t>
  </si>
  <si>
    <t>Pensjonspremie til SPK (virksomheter som betaler pensjonspremie)</t>
  </si>
  <si>
    <t>Pensjonspremie for pensjonsordninger utenfor SPK</t>
  </si>
  <si>
    <t>Inntekter til pensjonsordninger i staten (kun til bruk for SPK)</t>
  </si>
  <si>
    <t>Utgifter til pensjonsordninger i staten (kun til bruk for SPK)</t>
  </si>
  <si>
    <t>Utgifter til pensjonsordninger i staten (kun til bruk for SPK), fortsettelse</t>
  </si>
  <si>
    <t>Finansskatt på lønn</t>
  </si>
  <si>
    <t>Annen kostnadsgodtgjørelse</t>
  </si>
  <si>
    <t>Godtgjørelse til innkalte, klienter og innsatte m.m.</t>
  </si>
  <si>
    <t>Ventelønn (lønnsinnberettet av andre enn virksomheten)</t>
  </si>
  <si>
    <t>Lærlingtilskudd</t>
  </si>
  <si>
    <t>Arbeidsmarkedstiltak</t>
  </si>
  <si>
    <t>Tilretteleggingstilskudd</t>
  </si>
  <si>
    <t>Andre offentlige tilskudd</t>
  </si>
  <si>
    <t>Refusjon av sykepenger</t>
  </si>
  <si>
    <t>Refusjon av foreldrepenger</t>
  </si>
  <si>
    <t>Annen refusjon vedrørende arbeidskraft</t>
  </si>
  <si>
    <t>Gaver til ansatte</t>
  </si>
  <si>
    <t>Gifts for employees</t>
  </si>
  <si>
    <t>Canteen cost</t>
  </si>
  <si>
    <t>Group life insurance</t>
  </si>
  <si>
    <t>Yrkesskadepremie</t>
  </si>
  <si>
    <t>Occupational injury premium</t>
  </si>
  <si>
    <t>Velferdstiltak</t>
  </si>
  <si>
    <t>Welfare measures</t>
  </si>
  <si>
    <t>Annen personalkostnad</t>
  </si>
  <si>
    <t>Other personnel costs</t>
  </si>
  <si>
    <t>Avskrivning på immaterielle eiendeler</t>
  </si>
  <si>
    <t>Avskrivning på bygninger og annen fast eiendom</t>
  </si>
  <si>
    <t>Avskrivning på maskiner og transportmidler</t>
  </si>
  <si>
    <t>Avskrivning på driftsløsøre, inventar, verktøy o.l.</t>
  </si>
  <si>
    <t>Nedskrivning av varige driftsmidler og immaterielle eiendeler</t>
  </si>
  <si>
    <t>Frakt, transport og forsikring ved vareforsendelse</t>
  </si>
  <si>
    <t>Shipping, transport and insurance for goods shipment</t>
  </si>
  <si>
    <t>Toll og spedisjon ved vareforsendelse</t>
  </si>
  <si>
    <t>Customs and forwarding when shipping goods</t>
  </si>
  <si>
    <t>Frakt, transport m.m. ved utdeling av driftsmateriell</t>
  </si>
  <si>
    <t>Other shipping and handling costs for sale</t>
  </si>
  <si>
    <t>Annen frakt- og transportkostnad ved salg</t>
  </si>
  <si>
    <t>Electricity</t>
  </si>
  <si>
    <t>Gas</t>
  </si>
  <si>
    <t>Fuel oil</t>
  </si>
  <si>
    <t>Firewood</t>
  </si>
  <si>
    <t>Petrol, diesel</t>
  </si>
  <si>
    <t>Water</t>
  </si>
  <si>
    <t>Other fuels</t>
  </si>
  <si>
    <t>Rent premises</t>
  </si>
  <si>
    <t>Rent premises from Statsbygg</t>
  </si>
  <si>
    <t>Renovation, water, sewerage, etc.</t>
  </si>
  <si>
    <t>Light, warmth</t>
  </si>
  <si>
    <t>Renhold, vakthold, vaktmestertjenester</t>
  </si>
  <si>
    <t>Cleaning, security, caretaker services</t>
  </si>
  <si>
    <t>Annen kostnad lokaler</t>
  </si>
  <si>
    <t>Other cost premises</t>
  </si>
  <si>
    <t>Rental machines</t>
  </si>
  <si>
    <t>Rent inventory</t>
  </si>
  <si>
    <t>Rental of computer systems (annual licenses, etc.)</t>
  </si>
  <si>
    <t>Rental of computers and servers</t>
  </si>
  <si>
    <t>Rental of other office machines</t>
  </si>
  <si>
    <t>Car rental</t>
  </si>
  <si>
    <t>Rental of other means of transport</t>
  </si>
  <si>
    <t>Annen leiekostnad</t>
  </si>
  <si>
    <t>Other rental cost</t>
  </si>
  <si>
    <t>Maskiner</t>
  </si>
  <si>
    <t>Machines</t>
  </si>
  <si>
    <t>Programvare (anskaffelse)</t>
  </si>
  <si>
    <t>Software (procurement)</t>
  </si>
  <si>
    <t>Computers (PCs, mobile phones, tablets, servers, etc.)</t>
  </si>
  <si>
    <t>Other office machines</t>
  </si>
  <si>
    <t>Work clothes and protective equipment</t>
  </si>
  <si>
    <t>Annet driftsmateriale</t>
  </si>
  <si>
    <t>Other operating materials</t>
  </si>
  <si>
    <t>Annet driftsmateriale, fortsettelse</t>
  </si>
  <si>
    <t>Other operating materials, continued</t>
  </si>
  <si>
    <t>Reparasjon og vedlikehold egne bygninger</t>
  </si>
  <si>
    <t>Repair and maintenance of own buildings</t>
  </si>
  <si>
    <t>Reparasjon og vedlikehold egne bygninger, fortsettelse</t>
  </si>
  <si>
    <t>Repair and maintenance of own buildings, continued</t>
  </si>
  <si>
    <t>Reparasjon og vedlikehold leide lokaler</t>
  </si>
  <si>
    <t>Repair and maintenance of rented premises</t>
  </si>
  <si>
    <t>Reparasjon og vedlikehold infrastruktureiendeler</t>
  </si>
  <si>
    <t>Repair and maintenance of infrastructure assets</t>
  </si>
  <si>
    <t>Reparasjon og vedlikehold infrastruktureiendeler, fortsettelse</t>
  </si>
  <si>
    <t>Repair and maintenance of infrastructure assets, continued</t>
  </si>
  <si>
    <t>Repair and maintenance of machinery and plant</t>
  </si>
  <si>
    <t>Repair and maintenance of machinery and plant, continued</t>
  </si>
  <si>
    <t>Repair and maintenance of ships, rigs, aircraft</t>
  </si>
  <si>
    <t>Reparasjon og vedlikehold annet</t>
  </si>
  <si>
    <t>Repair and maintenance other</t>
  </si>
  <si>
    <t>Konsulenttjenester innen økonomi, revisjon og juss</t>
  </si>
  <si>
    <t>Consulting services in finance, auditing and law</t>
  </si>
  <si>
    <t>Konsulenttjenester til utvikling av programvare, IKT-løsninger mv.</t>
  </si>
  <si>
    <t>Consulting services for software development, ICT solutions, etc.</t>
  </si>
  <si>
    <t>Konsulenttjenester til organisasjonsutvikling, kommunikasjonsrådgivning mv.</t>
  </si>
  <si>
    <t>Consulting services for organizational development, communication consulting, etc.</t>
  </si>
  <si>
    <t>Andre konsulenttjenester</t>
  </si>
  <si>
    <t>Other consulting services</t>
  </si>
  <si>
    <t>Innleie av vikarer</t>
  </si>
  <si>
    <t>Hiring of substitutes</t>
  </si>
  <si>
    <t>Kjøp av tjenester til løpende driftsoppgaver, IKT</t>
  </si>
  <si>
    <t>Purchase of services for ongoing operational tasks, ICT</t>
  </si>
  <si>
    <t>Kjøp av lønns- og regnskapstjenester</t>
  </si>
  <si>
    <t>Purchase of payroll and accounting services</t>
  </si>
  <si>
    <t>Kjøp av andre fremmede tjenester</t>
  </si>
  <si>
    <t>Purchase of other foreign services</t>
  </si>
  <si>
    <t>Kjøp av andre fremmede tjenester, fortsettelse</t>
  </si>
  <si>
    <t>Purchase of other foreign services, continued</t>
  </si>
  <si>
    <t>Kontorrekvisita</t>
  </si>
  <si>
    <t>Office supplies</t>
  </si>
  <si>
    <t>Trykksak</t>
  </si>
  <si>
    <t>Printed matter</t>
  </si>
  <si>
    <t>Annonser, kunngjøringer</t>
  </si>
  <si>
    <t>Ads, announcements</t>
  </si>
  <si>
    <t>Aviser, tidsskrifter, bøker o.l.</t>
  </si>
  <si>
    <t>Newspapers, magazines, books, etc.</t>
  </si>
  <si>
    <t>Aviser, tidsskrifter, bøker o.l. i bibliotek</t>
  </si>
  <si>
    <t>Newspapers, magazines, books, etc. in the library</t>
  </si>
  <si>
    <t>Møter</t>
  </si>
  <si>
    <t>Meetings</t>
  </si>
  <si>
    <t>Kurs og seminarer for egne ansatte</t>
  </si>
  <si>
    <t>Courses and seminars for own employees</t>
  </si>
  <si>
    <t>Kurs og seminarer for eksterne deltakere</t>
  </si>
  <si>
    <t>Courses and seminars for external participants</t>
  </si>
  <si>
    <t>Annen kontorkostnad</t>
  </si>
  <si>
    <t>Other office expenses</t>
  </si>
  <si>
    <t>Telefoni og datakommunikasjon, samband, internett</t>
  </si>
  <si>
    <t>Telephony and data communication, communication, internet</t>
  </si>
  <si>
    <t>Porto</t>
  </si>
  <si>
    <t>Postage</t>
  </si>
  <si>
    <t>Drivstoff</t>
  </si>
  <si>
    <t>Fuel</t>
  </si>
  <si>
    <t>Vedlikehold</t>
  </si>
  <si>
    <t>Maintenance</t>
  </si>
  <si>
    <t>Insurance</t>
  </si>
  <si>
    <t>Annen kostnad transportmidler</t>
  </si>
  <si>
    <t>Other cost means of transport</t>
  </si>
  <si>
    <t>Car allowance</t>
  </si>
  <si>
    <t>Reisekostnad</t>
  </si>
  <si>
    <t>Travel expenses</t>
  </si>
  <si>
    <t>Reisekostnad, fortsettelse</t>
  </si>
  <si>
    <t>Travel expenses, continued</t>
  </si>
  <si>
    <t>Diet cost</t>
  </si>
  <si>
    <t>Diet cost, continued</t>
  </si>
  <si>
    <t>Other cost reimbursement</t>
  </si>
  <si>
    <t>Salgskostnad</t>
  </si>
  <si>
    <t>Sales cost</t>
  </si>
  <si>
    <t>Reklamekostnad</t>
  </si>
  <si>
    <t>Advertising costs</t>
  </si>
  <si>
    <t>Representasjon</t>
  </si>
  <si>
    <t>Representation</t>
  </si>
  <si>
    <t>Kontingent</t>
  </si>
  <si>
    <t>Contingent</t>
  </si>
  <si>
    <t>Gave</t>
  </si>
  <si>
    <t>Gift</t>
  </si>
  <si>
    <t>Forsikringspremie</t>
  </si>
  <si>
    <t>Insurance premium</t>
  </si>
  <si>
    <t>Servicekostnad</t>
  </si>
  <si>
    <t>Service cost</t>
  </si>
  <si>
    <t>Lisensavgift og royalties (ikke programvarelisenser, jf. 642)</t>
  </si>
  <si>
    <t>License fees and royalties (not software licenses, cf. 642)</t>
  </si>
  <si>
    <t>Patent cost for own patent</t>
  </si>
  <si>
    <t>Kostnad ved varemerke og lignende</t>
  </si>
  <si>
    <t>Cost of trademark and the like</t>
  </si>
  <si>
    <t>Inspection, sample and stamp duty</t>
  </si>
  <si>
    <t>Styremøter</t>
  </si>
  <si>
    <t>Board meetings</t>
  </si>
  <si>
    <t>Eiendoms- og festeavgift</t>
  </si>
  <si>
    <t>Property and attachment fee</t>
  </si>
  <si>
    <t>Bank and card fees</t>
  </si>
  <si>
    <t>Annen kostnad</t>
  </si>
  <si>
    <t>Other cost</t>
  </si>
  <si>
    <t>Innkommet på tidligere nedskrevne fordringer</t>
  </si>
  <si>
    <t>Konstaterte tap på fordringer</t>
  </si>
  <si>
    <t>Erstatninger</t>
  </si>
  <si>
    <t>Inntekter fra eierandeler i selskap m.m.</t>
  </si>
  <si>
    <t>Salgssum ved realisasjon av verdipapirer (bruttobudsjetterte virksomheter)</t>
  </si>
  <si>
    <t>Renteinntekt</t>
  </si>
  <si>
    <t>Valutagevinst (agio)</t>
  </si>
  <si>
    <t>Renteinntekt av mellomværende med statskassen (motpost 1977) (forvaltningsbedrifter)</t>
  </si>
  <si>
    <t>Annen finansinntekt</t>
  </si>
  <si>
    <t>Rentekostnad</t>
  </si>
  <si>
    <t>Valutatap (disagio)</t>
  </si>
  <si>
    <t>Rentekostnad av mellomværende med statskassen (motpost 1977) (forvaltningsbedrifter)</t>
  </si>
  <si>
    <t>Rentekostnad av statens faste kapital (motpost 1976) (forvaltningsbedrifter)</t>
  </si>
  <si>
    <t>Annen finanskostnad</t>
  </si>
  <si>
    <t>Tilbakeføring fra statlige fond</t>
  </si>
  <si>
    <t>Overføringer fra departementer (kun til bruk for fond)</t>
  </si>
  <si>
    <t>Overføringer fra andre statlige regnskaper</t>
  </si>
  <si>
    <t>Andre overføringer etter avtale med DFØ</t>
  </si>
  <si>
    <t>Overføringer fra kommuner</t>
  </si>
  <si>
    <t>Skatter</t>
  </si>
  <si>
    <t>Trygder og pensjonspremier</t>
  </si>
  <si>
    <t>Avgifter</t>
  </si>
  <si>
    <t>Gebyrer som ikke inngår som driftsinntekt</t>
  </si>
  <si>
    <t>Renteinntekt til statskassen</t>
  </si>
  <si>
    <t>Utbytte</t>
  </si>
  <si>
    <t>Bøter og inndragninger</t>
  </si>
  <si>
    <t>Tilfeldige og andre inntekter</t>
  </si>
  <si>
    <t>Overføringer til statlige fond</t>
  </si>
  <si>
    <t>Overføringer til forvaltningsorganer med særskilte fullmakter</t>
  </si>
  <si>
    <t>Overføringer til andre statlige regnskaper</t>
  </si>
  <si>
    <t>Rentekostnad for statskassen</t>
  </si>
  <si>
    <t>Tilskudd til kommuner</t>
  </si>
  <si>
    <t>Tilskudd til fylkeskommuner</t>
  </si>
  <si>
    <t>Tilskudd til ikke-finansielle foretak</t>
  </si>
  <si>
    <t>Tilskudd til finansielle foretak</t>
  </si>
  <si>
    <t>Tilskudd til husholdninger</t>
  </si>
  <si>
    <t>Tilskudd til ideelle organisasjoner</t>
  </si>
  <si>
    <t>Tilskudd til statsforvaltningen</t>
  </si>
  <si>
    <t>Tilskudd til utlandet</t>
  </si>
  <si>
    <t>Disponering (periodens resultat)</t>
  </si>
  <si>
    <t>Avsetning til investeringsformål (forvaltningsbedrifter)</t>
  </si>
  <si>
    <t>Til/fra reguleringsfond (forvaltningsbedrifter)</t>
  </si>
  <si>
    <t>Disponering øvrig resultat forvaltningsbedrift</t>
  </si>
  <si>
    <t>Avregning med statskassen (bruttobudsjetterte virksomheter)</t>
  </si>
  <si>
    <t>Driftsresultat post 24 - Kontant til statskassen</t>
  </si>
  <si>
    <t>Mellomværende med statskassen - kontant kap 24xx (forvaltningsbedrifter)(IB)</t>
  </si>
  <si>
    <t>Årets endring i statens rentebærende kapital (forvaltningsbedrifter)</t>
  </si>
  <si>
    <t>Renter av statens faste kapital (forvaltningsbedrifter)</t>
  </si>
  <si>
    <t>Renter av mellomværende med statskassen (forvaltningsbedrifter)</t>
  </si>
  <si>
    <t>Mellomværende med statskassen - kontant (motpost IB)</t>
  </si>
  <si>
    <t>Spesielle ordninger i staten</t>
  </si>
  <si>
    <t>Spesielle statskontoer i kapitalregnskapet</t>
  </si>
  <si>
    <t>Arbeidsgiveravgift</t>
  </si>
  <si>
    <t>Nettoføringsordning for mva.</t>
  </si>
  <si>
    <t>Avregning - resultat av periodens aktiviteter (bruttobudsjetterte virksomheter)</t>
  </si>
  <si>
    <t>Copied from IO tables: ESA Questionnaire 1750 - Symmetric input-output table at basic prices (industry*industry)</t>
  </si>
  <si>
    <t>Final consumption expenditure by government</t>
  </si>
  <si>
    <t>Sum</t>
  </si>
  <si>
    <t>Råvarer og halvfabrikata</t>
  </si>
  <si>
    <t>forbrug af innkjøpte varer og tjenester</t>
  </si>
  <si>
    <t>RZ</t>
  </si>
  <si>
    <t>R84 + RZ</t>
  </si>
  <si>
    <t>R</t>
  </si>
  <si>
    <t>Top 15 Suppliers per account (ex. empty supplierno)</t>
  </si>
  <si>
    <t>Artskonto</t>
  </si>
  <si>
    <t>Supplier</t>
  </si>
  <si>
    <t>amount</t>
  </si>
  <si>
    <t>% of Total amount along Supplier</t>
  </si>
  <si>
    <t>Grand Total</t>
  </si>
  <si>
    <t>NACE</t>
  </si>
  <si>
    <t>Comment</t>
  </si>
  <si>
    <t>400</t>
  </si>
  <si>
    <t>SKRETTING AS</t>
  </si>
  <si>
    <t>R03 or R10_12?</t>
  </si>
  <si>
    <t>Aquafeed</t>
  </si>
  <si>
    <t>OPTIMERA AS(ØST)</t>
  </si>
  <si>
    <t>Byggevarer</t>
  </si>
  <si>
    <t>FRITZØE ENGROS AS</t>
  </si>
  <si>
    <t>Log AS</t>
  </si>
  <si>
    <t>totalleverandør til gartnerier, hagesenter, anleggsgartnere</t>
  </si>
  <si>
    <t>Asko Øst AS</t>
  </si>
  <si>
    <t>Grocery wholesaler, biggest food supplier</t>
  </si>
  <si>
    <t>TIBNOR AS</t>
  </si>
  <si>
    <t>Stål og metaller</t>
  </si>
  <si>
    <t>ASKO MIDT-NORGE AS</t>
  </si>
  <si>
    <t>Bama Storkjøkken Oslo AS</t>
  </si>
  <si>
    <t>OSLO FINERFABRIKK AS</t>
  </si>
  <si>
    <t>TRØNDER BLOMST AS</t>
  </si>
  <si>
    <t>NOREBO AS</t>
  </si>
  <si>
    <t>E A SMITH AS</t>
  </si>
  <si>
    <t>TEKNOS NORGE AS</t>
  </si>
  <si>
    <t>Gausdal Landhandleri AS</t>
  </si>
  <si>
    <t>BILVAREHUSENE SØR AS</t>
  </si>
  <si>
    <t>403</t>
  </si>
  <si>
    <t>Ole Fredrik Wannebo</t>
  </si>
  <si>
    <t>skuespiller??</t>
  </si>
  <si>
    <t>Magnus Winsvold</t>
  </si>
  <si>
    <t>Bylivsutvikling AS</t>
  </si>
  <si>
    <t>Rådgivning ved arrangement…</t>
  </si>
  <si>
    <t>Kriminalomsorgen</t>
  </si>
  <si>
    <t>Offentlig instans</t>
  </si>
  <si>
    <t>Consilimo AS/Edelweiss AS</t>
  </si>
  <si>
    <t>retail interiorproducts, gifts packaging etc.</t>
  </si>
  <si>
    <t>Steinar Garberg</t>
  </si>
  <si>
    <t>Modern art gallery</t>
  </si>
  <si>
    <t>OfficeLink</t>
  </si>
  <si>
    <t>office furniture</t>
  </si>
  <si>
    <t>Improoperatørene</t>
  </si>
  <si>
    <t>improvisasjonsgruppe</t>
  </si>
  <si>
    <t>Etikettforum AS</t>
  </si>
  <si>
    <t>trykkeri</t>
  </si>
  <si>
    <t>Rajapack AS</t>
  </si>
  <si>
    <t>emballager</t>
  </si>
  <si>
    <t>Creative Company</t>
  </si>
  <si>
    <t>gaver osv.</t>
  </si>
  <si>
    <t>Sangkammeret - Maija Skille</t>
  </si>
  <si>
    <t>Sang</t>
  </si>
  <si>
    <t>Knut Ola Vang Musikk</t>
  </si>
  <si>
    <t>Musikker</t>
  </si>
  <si>
    <t>Bendik Lund Haanshus Musiker</t>
  </si>
  <si>
    <t>Lupri Øyvind Lunde</t>
  </si>
  <si>
    <t>Kunstnerisk virksomhed..?</t>
  </si>
  <si>
    <t>406</t>
  </si>
  <si>
    <t>GREENCARRIER SHIPPING &amp; LOGISTICS AS</t>
  </si>
  <si>
    <t>Posten Norge AS</t>
  </si>
  <si>
    <t>NOR LINES NORWAY AS</t>
  </si>
  <si>
    <t>VIKING INTERNATIONAL HORTEN</t>
  </si>
  <si>
    <t>DHL EXPRESS (NORWAY) AS</t>
  </si>
  <si>
    <t>NORDKAPP BILSERVICE AS</t>
  </si>
  <si>
    <t>ROAD RUNNERS BUDTJENESTE AS</t>
  </si>
  <si>
    <t>NOR LINES SVOLVÆR AS</t>
  </si>
  <si>
    <t>KINGSRØD TRANSPORT AS</t>
  </si>
  <si>
    <t>FRANZEFOSS PUKK AS</t>
  </si>
  <si>
    <t>Inge Martinsen Transport AS</t>
  </si>
  <si>
    <t>Trustforwarding</t>
  </si>
  <si>
    <t>BRING EXPRESS NORGE AS</t>
  </si>
  <si>
    <t>ROLLS-ROYCE MARINE 65500667782</t>
  </si>
  <si>
    <t>A2G LOGISTIKK AS</t>
  </si>
  <si>
    <t>450</t>
  </si>
  <si>
    <t>KSAT - valutakonto USD</t>
  </si>
  <si>
    <t>KSAT - valutakonto EUR</t>
  </si>
  <si>
    <t>Lesja Bulldozerlag A/S</t>
  </si>
  <si>
    <t>CGG Services (Norway) AS</t>
  </si>
  <si>
    <t>KAARE MORTENSEN BUSKERUD AS</t>
  </si>
  <si>
    <t>Anlegg Øst Entreprenør AS</t>
  </si>
  <si>
    <t>PricewaterhouseCoopers AS</t>
  </si>
  <si>
    <t>Contexo AS</t>
  </si>
  <si>
    <t>LNS Spitsbergen AS</t>
  </si>
  <si>
    <t>Advokatfirma Simonsen Vogt Wiig AS</t>
  </si>
  <si>
    <t>Oljedirektoratet</t>
  </si>
  <si>
    <t>DS Entreprenør AS</t>
  </si>
  <si>
    <t>Kongsberg Entreprenør AS</t>
  </si>
  <si>
    <t>Ospas AS</t>
  </si>
  <si>
    <t>Bridge Consult AS</t>
  </si>
  <si>
    <t>474</t>
  </si>
  <si>
    <t>Atea AS</t>
  </si>
  <si>
    <t>Crayon AS</t>
  </si>
  <si>
    <t>MOVE AS</t>
  </si>
  <si>
    <t>Geodata AS</t>
  </si>
  <si>
    <t>Tieto Norway AS</t>
  </si>
  <si>
    <t>Pedab Norway AS</t>
  </si>
  <si>
    <t>Sikri AS</t>
  </si>
  <si>
    <t>NORSK HELSENETT SF</t>
  </si>
  <si>
    <t>NERSC (EUR)</t>
  </si>
  <si>
    <t>bWise</t>
  </si>
  <si>
    <t>Sopra Steria AS</t>
  </si>
  <si>
    <t>Departementenes Sikkerhets- og serviceorganisasjon</t>
  </si>
  <si>
    <t>Inca Consulting AS</t>
  </si>
  <si>
    <t>Forsvarsdepartementet</t>
  </si>
  <si>
    <t>Eventuelt Arrangement Geir Harald Mortensen</t>
  </si>
  <si>
    <t>479</t>
  </si>
  <si>
    <t>Datakvalitet AS</t>
  </si>
  <si>
    <t>480</t>
  </si>
  <si>
    <t>Moderne Byggfornyelse AS</t>
  </si>
  <si>
    <t>Hans Haugerud AS</t>
  </si>
  <si>
    <t>RANDEM &amp; HÛBERT A/S</t>
  </si>
  <si>
    <t>Oslo Byggentreprenør AS</t>
  </si>
  <si>
    <t>KF Entreprenør AS</t>
  </si>
  <si>
    <t>Datelco AS v/SG Finans AS</t>
  </si>
  <si>
    <t>Edvardsson Entreprenør AS</t>
  </si>
  <si>
    <t>ÅF Advansia AS</t>
  </si>
  <si>
    <t>Multiconsult AS</t>
  </si>
  <si>
    <t>Steen &amp; Lund AS</t>
  </si>
  <si>
    <t>JoTe Systems AS</t>
  </si>
  <si>
    <t>EDA Elektro Data A.S</t>
  </si>
  <si>
    <t>Franzefoss Gjenvinning As</t>
  </si>
  <si>
    <t>Haandverkerne AS</t>
  </si>
  <si>
    <t>Metier OEC</t>
  </si>
  <si>
    <t>482</t>
  </si>
  <si>
    <t>Sjøgata 45/47 AS</t>
  </si>
  <si>
    <t>property management</t>
  </si>
  <si>
    <t>Buypass AS</t>
  </si>
  <si>
    <t>online identificationand paymentS?</t>
  </si>
  <si>
    <t>DANSK GARTNERI MONTAGE</t>
  </si>
  <si>
    <t>CIRCLE K NORGE AS - Kort</t>
  </si>
  <si>
    <t>485</t>
  </si>
  <si>
    <t>COCKS MASKINSTASJON AS</t>
  </si>
  <si>
    <t>487</t>
  </si>
  <si>
    <t>STATSBYGG</t>
  </si>
  <si>
    <t>Security and investigation services etc.</t>
  </si>
  <si>
    <t>security</t>
  </si>
  <si>
    <t>TELIA NORGE AS (Phonero)</t>
  </si>
  <si>
    <t>Construction (of utility projects for telecommunications)</t>
  </si>
  <si>
    <t>Construciton</t>
  </si>
  <si>
    <t>ASKER ENTREPRENØR AS</t>
  </si>
  <si>
    <t>Construction</t>
  </si>
  <si>
    <t>Computer programming</t>
  </si>
  <si>
    <t>ATEA AS</t>
  </si>
  <si>
    <t>Fabricated metal products</t>
  </si>
  <si>
    <t>SOLHEIM CONTAINERHANDEL AS</t>
  </si>
  <si>
    <t>Telecommunication</t>
  </si>
  <si>
    <t>CAVERION NORGE AS</t>
  </si>
  <si>
    <t>Compartner Teleteknikk AS</t>
  </si>
  <si>
    <t>Telecommuncation services</t>
  </si>
  <si>
    <t>Machinery and equipment</t>
  </si>
  <si>
    <t>ELECTROLUX PROFESSIONAL AS DIV.LANDRY SYSTEM</t>
  </si>
  <si>
    <t>Furtniture; other</t>
  </si>
  <si>
    <t>OVE TOMREN</t>
  </si>
  <si>
    <t>?</t>
  </si>
  <si>
    <t>other</t>
  </si>
  <si>
    <t>ISTAD ELEKTRO AS</t>
  </si>
  <si>
    <t>ONNINEN AS</t>
  </si>
  <si>
    <t>KOMPLETT SERVICES AS</t>
  </si>
  <si>
    <t>METOS AS</t>
  </si>
  <si>
    <t>NORTHCOM AS</t>
  </si>
  <si>
    <t>LYRECO ADVANTAGE NORWAY AS</t>
  </si>
  <si>
    <t>(retail) Furniture; other manufactured goods</t>
  </si>
  <si>
    <t>488</t>
  </si>
  <si>
    <t>ANGEL NÆRINGSBYGG DA</t>
  </si>
  <si>
    <t>Statens Kartverk</t>
  </si>
  <si>
    <t>489</t>
  </si>
  <si>
    <t>H &amp; M MASKIN AS</t>
  </si>
  <si>
    <t>Machinery and equipemnt</t>
  </si>
  <si>
    <t>VENTEC AS</t>
  </si>
  <si>
    <t>EUROSKILT AS</t>
  </si>
  <si>
    <t>RE ELEKTROINSTALLASJON AS</t>
  </si>
  <si>
    <t>Electricla equipment</t>
  </si>
  <si>
    <t>490</t>
  </si>
  <si>
    <t>TAM AS</t>
  </si>
  <si>
    <t>Cautus Geo AS</t>
  </si>
  <si>
    <t>DNB BANK ASA</t>
  </si>
  <si>
    <t>ATM SERVICE LILLESAND AS</t>
  </si>
  <si>
    <t>ÅDALEN TRUCK AS</t>
  </si>
  <si>
    <t>C.DAHM MASKINFORRETNING AS</t>
  </si>
  <si>
    <t>Tromsø Stålindustri AS</t>
  </si>
  <si>
    <t>Volue Instrument Technology AS</t>
  </si>
  <si>
    <t>Helitrans AS</t>
  </si>
  <si>
    <t>AMATEC AS</t>
  </si>
  <si>
    <t>A. FALKENBERG EFTF. AS</t>
  </si>
  <si>
    <t>HÅKONSEN OLA HENNING HASLE TRAKTOR</t>
  </si>
  <si>
    <t>493</t>
  </si>
  <si>
    <t>BLUE AEROSPACE AS</t>
  </si>
  <si>
    <t>Svalbard Auto AS</t>
  </si>
  <si>
    <t>BAYAUTO AS</t>
  </si>
  <si>
    <t>BAVARIA SØR AS</t>
  </si>
  <si>
    <t>KVERNELAND BIL AS</t>
  </si>
  <si>
    <t>LEASEPLAN NORGE AS</t>
  </si>
  <si>
    <t>Auto Plan AS</t>
  </si>
  <si>
    <t>BERTEL O STEEN HEDEMARK OG OPPLAND AS</t>
  </si>
  <si>
    <t>KNAPPHUS BIL AS</t>
  </si>
  <si>
    <t>Teknisk Bureau AS</t>
  </si>
  <si>
    <t>TR BÅT &amp; FRITID AS</t>
  </si>
  <si>
    <t>BILIA PERSONBIL AS</t>
  </si>
  <si>
    <t>AUTOCONSULT Jan Øyvind Grønvold</t>
  </si>
  <si>
    <t>Auto-Kompetanse AS</t>
  </si>
  <si>
    <t>Statsbygg, region nord</t>
  </si>
  <si>
    <t>494</t>
  </si>
  <si>
    <t>MAUR Bilpåbygg</t>
  </si>
  <si>
    <t>Svalbard Snøscooterutleie AS</t>
  </si>
  <si>
    <t>BNS Container AS</t>
  </si>
  <si>
    <t>Hurtigruten Svalbard AS</t>
  </si>
  <si>
    <t>Hurtigruten Svalbard/Longyear 78 Outdoor &amp; Expeditions/Ingeniør G. Paulsen</t>
  </si>
  <si>
    <t>Norgård Sport AS</t>
  </si>
  <si>
    <t>Ifor Williams Norge AS</t>
  </si>
  <si>
    <t>XXL SPORT &amp; VILLMARK AS</t>
  </si>
  <si>
    <t>Sportcentret AS</t>
  </si>
  <si>
    <t>Trondheim Elsykkel AS</t>
  </si>
  <si>
    <t>VOLVO FINANCIAL SERVICES</t>
  </si>
  <si>
    <t>Sør-Varanger Bilteknikk AS</t>
  </si>
  <si>
    <t>Toyota Material handling Norway AS</t>
  </si>
  <si>
    <t>495</t>
  </si>
  <si>
    <t>INPUT INTERIOR NORWAY AS</t>
  </si>
  <si>
    <t>Rohde &amp; Schwarz Norge AS</t>
  </si>
  <si>
    <t>Rom for flere Oslo AS</t>
  </si>
  <si>
    <t>Lindbak Kontor AS</t>
  </si>
  <si>
    <t>LINDBAK AS</t>
  </si>
  <si>
    <t>Input Interiør Norway AS</t>
  </si>
  <si>
    <t>KINNARPS AS</t>
  </si>
  <si>
    <t>ARGON ELEKTRO AS</t>
  </si>
  <si>
    <t>FORM/FUNK AS</t>
  </si>
  <si>
    <t>NORRØNA STORKJØKKEN OSLO AS</t>
  </si>
  <si>
    <t>KLUBBEN AS /IDRETTSBUTIKKEN</t>
  </si>
  <si>
    <t>Form Funk AS</t>
  </si>
  <si>
    <t>496</t>
  </si>
  <si>
    <t>landcape services 81.3</t>
  </si>
  <si>
    <t>Statsbygg</t>
  </si>
  <si>
    <t>Orona Norway AS</t>
  </si>
  <si>
    <t>Furniture</t>
  </si>
  <si>
    <t>public administration</t>
  </si>
  <si>
    <t>Statsbygg Øst</t>
  </si>
  <si>
    <t>Huseby Kjøkkensenter AS</t>
  </si>
  <si>
    <t>Undervisningsbygg Oslo KF</t>
  </si>
  <si>
    <t>ELEKTRO SØR AS</t>
  </si>
  <si>
    <t>Stanley Security Solutions</t>
  </si>
  <si>
    <t>Ingeniørkontoret Ingenia AS</t>
  </si>
  <si>
    <t>497</t>
  </si>
  <si>
    <t>Nortek AS</t>
  </si>
  <si>
    <t>NINA-NIKU</t>
  </si>
  <si>
    <t>Norlense AS</t>
  </si>
  <si>
    <t>Ecotone AS</t>
  </si>
  <si>
    <t>Measure It AS</t>
  </si>
  <si>
    <t>Anderaa Data Instruments AS</t>
  </si>
  <si>
    <t>Karmøy Hire AS</t>
  </si>
  <si>
    <t>Renting and leasing of machinery</t>
  </si>
  <si>
    <t>Viking Norsafe Life-Saving Equipment Norway AS</t>
  </si>
  <si>
    <t>Volue Industrial IoT AS</t>
  </si>
  <si>
    <t>Tormatic AS</t>
  </si>
  <si>
    <t>National Instruments Norway AS</t>
  </si>
  <si>
    <t>UiT Norges arktiske universitet</t>
  </si>
  <si>
    <t>Education</t>
  </si>
  <si>
    <t>Toyota Material Handling Norway AS</t>
  </si>
  <si>
    <t>Norsk Fletteri A/S</t>
  </si>
  <si>
    <t>Volue Instrument Technology AS (Volue ITAS)</t>
  </si>
  <si>
    <t>498</t>
  </si>
  <si>
    <t>ADVANIA NORGE AS</t>
  </si>
  <si>
    <t>NETNORDIC NORWAY AS</t>
  </si>
  <si>
    <t>DUSTIN NORWAY AS</t>
  </si>
  <si>
    <t>Techstep Norway AS</t>
  </si>
  <si>
    <t>Telenor Norge AS - Bedrift</t>
  </si>
  <si>
    <t>Display Systems AS</t>
  </si>
  <si>
    <t>Canon Norge AS</t>
  </si>
  <si>
    <t>Data Equipment AS</t>
  </si>
  <si>
    <t>Move AS v/Nordea Finans</t>
  </si>
  <si>
    <t>CRAYON AS</t>
  </si>
  <si>
    <t>STG 25 AS</t>
  </si>
  <si>
    <t>Miljødirektoratet</t>
  </si>
  <si>
    <t>Mediability Norway AS</t>
  </si>
  <si>
    <t>499</t>
  </si>
  <si>
    <t>SECURITAS AS</t>
  </si>
  <si>
    <t>PLANKTONIC AS</t>
  </si>
  <si>
    <t>Kinly AS</t>
  </si>
  <si>
    <t>Eiendom 2020 AS</t>
  </si>
  <si>
    <t>SELMATEC SECURITIES AS</t>
  </si>
  <si>
    <t>POLITIETS FELLESTJENESTER</t>
  </si>
  <si>
    <t>Airsafe AS</t>
  </si>
  <si>
    <t>DENTAL SØR AS</t>
  </si>
  <si>
    <t>ASCOM (NORWAY) AS</t>
  </si>
  <si>
    <t>Elotec AS</t>
  </si>
  <si>
    <t>590</t>
  </si>
  <si>
    <t>GoGift AS</t>
  </si>
  <si>
    <t>UNIVERSAL PRESENTKORT AS</t>
  </si>
  <si>
    <t>MESTER GRØNN AS</t>
  </si>
  <si>
    <t>INTERFLORA NORGE SA</t>
  </si>
  <si>
    <t>ARK BOKHANDEL</t>
  </si>
  <si>
    <t>Universal Presentkort</t>
  </si>
  <si>
    <t>Fladby AS</t>
  </si>
  <si>
    <t>GOGIFT - FILIAL AF GOGIFT.COM A/S</t>
  </si>
  <si>
    <t>rest</t>
  </si>
  <si>
    <t>accomodation and food services</t>
  </si>
  <si>
    <t>IDÉ House of Brands AS</t>
  </si>
  <si>
    <t>furniture</t>
  </si>
  <si>
    <t>BIEN BAR AS</t>
  </si>
  <si>
    <t>STAVANGER SENTRUM AS</t>
  </si>
  <si>
    <t>textile</t>
  </si>
  <si>
    <t>Norli Libris AS</t>
  </si>
  <si>
    <t>BL Gaver &amp; Profilering AS</t>
  </si>
  <si>
    <t>Arendal By AS</t>
  </si>
  <si>
    <t>PORSGRUNDS PORSELÆNSFABRIKK AS</t>
  </si>
  <si>
    <t>591</t>
  </si>
  <si>
    <t>ISS Facility Services  AS</t>
  </si>
  <si>
    <t>Compass Group Norge AS</t>
  </si>
  <si>
    <t>4SERVICE KANTINE AS</t>
  </si>
  <si>
    <t>ISS FACILITY SERVICES AS</t>
  </si>
  <si>
    <t>COMPASS GROUP FS NORWAY AS</t>
  </si>
  <si>
    <t>Ability FM Øst AS</t>
  </si>
  <si>
    <t>PLANTAX AS</t>
  </si>
  <si>
    <t>EURO SUPPLY BERGEN AS</t>
  </si>
  <si>
    <t>SERVICENORD ENGROS AS</t>
  </si>
  <si>
    <t>Sodexo AS</t>
  </si>
  <si>
    <t>IKANO BANK - NORWAY BRANCH</t>
  </si>
  <si>
    <t>4Service FS AS</t>
  </si>
  <si>
    <t>ISS FACILITY  SERVICES AS</t>
  </si>
  <si>
    <t>ISS COLLECTIONS LIMITED</t>
  </si>
  <si>
    <t>SENTER FOR ARBEIDSLIVSFORBEREDELSE ALF AS</t>
  </si>
  <si>
    <t>592</t>
  </si>
  <si>
    <t>DNB Livsforsikring ASA</t>
  </si>
  <si>
    <t>Atea Norge AS</t>
  </si>
  <si>
    <t>SPK Forsikring</t>
  </si>
  <si>
    <t>Universal Presentkort AS</t>
  </si>
  <si>
    <t>Sonja Johnsen Blomster AS</t>
  </si>
  <si>
    <t>Signo Rycon AS</t>
  </si>
  <si>
    <t>BOUVET NORGE AS</t>
  </si>
  <si>
    <t>Departementenes sikkerhets-og serviceorganisasjon</t>
  </si>
  <si>
    <t>593</t>
  </si>
  <si>
    <t>SPK FORSIKRING</t>
  </si>
  <si>
    <t>Statens Pensjonskasse - Forsikring</t>
  </si>
  <si>
    <t>Statens Pensjonskasse</t>
  </si>
  <si>
    <t>SPK Forsikring - Statens pensjonskasse</t>
  </si>
  <si>
    <t>Statens pensjonskasse Forsikring</t>
  </si>
  <si>
    <t>If Skadeforsikring NUF</t>
  </si>
  <si>
    <t>SPK Forsikring (Annen juridisk person)</t>
  </si>
  <si>
    <t>Storebrand Livsforsikring</t>
  </si>
  <si>
    <t>Statens Pensjonskasse (SPK) Forsikring</t>
  </si>
  <si>
    <t>SPK Forvaltning</t>
  </si>
  <si>
    <t>Statens Pensjonskasse (SPK)</t>
  </si>
  <si>
    <t>KLP Ibsenkvartalet AS</t>
  </si>
  <si>
    <t>596</t>
  </si>
  <si>
    <t>Accomodation and food services</t>
  </si>
  <si>
    <t>Rocknroll Catering AS</t>
  </si>
  <si>
    <t>Healtcare services</t>
  </si>
  <si>
    <t>Maske AS</t>
  </si>
  <si>
    <t>Thon Hotel Storo</t>
  </si>
  <si>
    <t>Stamina  HOT Helse AS</t>
  </si>
  <si>
    <t>total</t>
  </si>
  <si>
    <t>Clarion Hotel Oslo</t>
  </si>
  <si>
    <t>Compass Group FS Norway AS</t>
  </si>
  <si>
    <t>EUROMILJØ NATUR AS</t>
  </si>
  <si>
    <t>JARLE UTHUS</t>
  </si>
  <si>
    <t>Sentralen Kvadraturen Oslo</t>
  </si>
  <si>
    <t>IB Profil AS</t>
  </si>
  <si>
    <t>STORTINGET IDRETTSLAG</t>
  </si>
  <si>
    <t>599</t>
  </si>
  <si>
    <t>Avonova Helse AS</t>
  </si>
  <si>
    <t>Stamina Helse AS</t>
  </si>
  <si>
    <t>Synergi Helse AS</t>
  </si>
  <si>
    <t>Norges vassdrags- og energidirektorat</t>
  </si>
  <si>
    <t>COCA-COLA EUROPEAN PARTNERS NORGE AS</t>
  </si>
  <si>
    <t>Kaffebryggeriet AS</t>
  </si>
  <si>
    <t>Utenriksdepartementet</t>
  </si>
  <si>
    <t>RUBICON BEDRIFTSHELSETJENESTE</t>
  </si>
  <si>
    <t>ARSANA DINHMS AS</t>
  </si>
  <si>
    <t>HØGSKULEN PÅ VESTLANDET</t>
  </si>
  <si>
    <t>Trygg 1 AS</t>
  </si>
  <si>
    <t>HEMIS AS</t>
  </si>
  <si>
    <t>Selecta Norway AS</t>
  </si>
  <si>
    <t>610</t>
  </si>
  <si>
    <t>BJ KRAN &amp; TRANSPORT AS</t>
  </si>
  <si>
    <t>HELI-TEAM AS</t>
  </si>
  <si>
    <t>HELITRANS AS</t>
  </si>
  <si>
    <t>Relokator AS</t>
  </si>
  <si>
    <t>NORD HELIKOPTER AS</t>
  </si>
  <si>
    <t>PEGASUS HELICOPTER AS</t>
  </si>
  <si>
    <t>AGDER RENOVASJON NÆRING AS</t>
  </si>
  <si>
    <t>AIRLIFT AS</t>
  </si>
  <si>
    <t>KYST 1 AS</t>
  </si>
  <si>
    <t>POSTEN NORGE AS 60030635097</t>
  </si>
  <si>
    <t>NOR LINES NORWAY AS - KRISTIANSAND</t>
  </si>
  <si>
    <t>EGIL ULVAN REDERI AS</t>
  </si>
  <si>
    <t>Oslo Havn KF</t>
  </si>
  <si>
    <t>VIKING SVENSRUD TRANSPORT AS</t>
  </si>
  <si>
    <t>611</t>
  </si>
  <si>
    <t>KNUTS TRANSPORT AS</t>
  </si>
  <si>
    <t>614</t>
  </si>
  <si>
    <t>NLogic AS</t>
  </si>
  <si>
    <t>Mester Grønn AS</t>
  </si>
  <si>
    <t>Caverion Norge AS</t>
  </si>
  <si>
    <t>construction</t>
  </si>
  <si>
    <t>Leteng AS</t>
  </si>
  <si>
    <t>Budbilexpressen AS</t>
  </si>
  <si>
    <t>Oslo Taxi AS</t>
  </si>
  <si>
    <t>Casa Inferno AS</t>
  </si>
  <si>
    <t>619</t>
  </si>
  <si>
    <t>BUKSER OG BERGING AS</t>
  </si>
  <si>
    <t>PORT OF LONGYEARBYEN</t>
  </si>
  <si>
    <t>OFFSHORE &amp; TRAWL SUPPLY AS</t>
  </si>
  <si>
    <t>ARCTIC AVIATION AS</t>
  </si>
  <si>
    <t>FJELLFLY AS</t>
  </si>
  <si>
    <t>CERTEX NORGE AS</t>
  </si>
  <si>
    <t>PARTREDERIET BRØDRENE JOHANSEN ANS</t>
  </si>
  <si>
    <t>KENEKA EIENDOM AS</t>
  </si>
  <si>
    <t>HARSTAD HAVN - 81091074621</t>
  </si>
  <si>
    <t>B&amp;B BOATMAN - OSLO AS</t>
  </si>
  <si>
    <t>VARDØ HAVN KF</t>
  </si>
  <si>
    <t>620</t>
  </si>
  <si>
    <t>ISHAVSKRAFT AS</t>
  </si>
  <si>
    <t>ROMERIKE BRENSEL AS</t>
  </si>
  <si>
    <t>Fortum Strøm AS</t>
  </si>
  <si>
    <t>FJORDKRAFT AS</t>
  </si>
  <si>
    <t>Elvia AS (kraft)</t>
  </si>
  <si>
    <t>TRØNDELAGKRAFT AS</t>
  </si>
  <si>
    <t>Nordlandsnett AS</t>
  </si>
  <si>
    <t>Avinor Flysikring AS</t>
  </si>
  <si>
    <t>Statnett SF</t>
  </si>
  <si>
    <t>Indonor AS</t>
  </si>
  <si>
    <t>Varanger Kraftnett AS</t>
  </si>
  <si>
    <t>HelgelandsKraft AS</t>
  </si>
  <si>
    <t>Entelios AS</t>
  </si>
  <si>
    <t>Haugaland Kraft AS</t>
  </si>
  <si>
    <t>ELVIA AS</t>
  </si>
  <si>
    <t>621</t>
  </si>
  <si>
    <t>AGENA BIOSCIENCE GMBH</t>
  </si>
  <si>
    <t>VWR INTERNATIONAL AS</t>
  </si>
  <si>
    <t>LIFE TECHNOLOGIES AS</t>
  </si>
  <si>
    <t>DSP-SYSTEMS B.V.</t>
  </si>
  <si>
    <t>NIPPON GASES NORGE AS</t>
  </si>
  <si>
    <t>NERLIENS MESZANSKY AS</t>
  </si>
  <si>
    <t>MERCK LIFE SCIENCE AS</t>
  </si>
  <si>
    <t>QIAGEN NORGE NUF</t>
  </si>
  <si>
    <t>LINDE GAS AS</t>
  </si>
  <si>
    <t>LGC STANDARDS GMBH</t>
  </si>
  <si>
    <t>MATRIKS AS</t>
  </si>
  <si>
    <t>CHIRON AS</t>
  </si>
  <si>
    <t>BIONORDIKA AS</t>
  </si>
  <si>
    <t>EUROFINS GENOMICS DENMARK AS</t>
  </si>
  <si>
    <t>BERGMAN DIAGNOSTIKA AS</t>
  </si>
  <si>
    <t>622</t>
  </si>
  <si>
    <t>CERTAS ENERGY FUELS AS</t>
  </si>
  <si>
    <t>ECO- 1 BIOENERGI AS</t>
  </si>
  <si>
    <t>ØSTFOLD OLJE RAGNAR LARSEN &amp; SØNNER AS</t>
  </si>
  <si>
    <t>BIO VESTFOLD AS</t>
  </si>
  <si>
    <t>Vestfold Oljesenter AS</t>
  </si>
  <si>
    <t>Olje og Energi Senteret AS</t>
  </si>
  <si>
    <t>BRAVIDA NORGE AS</t>
  </si>
  <si>
    <t>624</t>
  </si>
  <si>
    <t>625</t>
  </si>
  <si>
    <t>BUNKER OIL  AS</t>
  </si>
  <si>
    <t>BUNKER OIL AS ÅLESUND</t>
  </si>
  <si>
    <t>SKATTEETATEN</t>
  </si>
  <si>
    <t>BUNKER OIL BERGEN AS</t>
  </si>
  <si>
    <t>BOREAL SJØ AS - AVDELING MINOL</t>
  </si>
  <si>
    <t>WAAL DRAMMEN OLJE AS</t>
  </si>
  <si>
    <t>MÅLØY HAVNESERVICE AS</t>
  </si>
  <si>
    <t>BERGEN BUNKERS AS</t>
  </si>
  <si>
    <t>LORENTZ STORESUND &amp; SØNNER AS</t>
  </si>
  <si>
    <t>SKATTEETATEN 76940517504</t>
  </si>
  <si>
    <t>JÆREN OLJE AS</t>
  </si>
  <si>
    <t>MINOL</t>
  </si>
  <si>
    <t>NÆRBUTIKKEN NÅRA</t>
  </si>
  <si>
    <t>K. PAULSEN &amp; SØNNER AS</t>
  </si>
  <si>
    <t>626</t>
  </si>
  <si>
    <t>WATERLOGIC NORGE AS</t>
  </si>
  <si>
    <t>629</t>
  </si>
  <si>
    <t>NORSK GJENVINNING METALL 1506314648</t>
  </si>
  <si>
    <t>ORIGOD AS</t>
  </si>
  <si>
    <t>GK INNEKLIMA AS</t>
  </si>
  <si>
    <t>630</t>
  </si>
  <si>
    <t>Fredrik Selmers vei 4 AS</t>
  </si>
  <si>
    <t>Telenor Norge AS</t>
  </si>
  <si>
    <t>Stormgård AS</t>
  </si>
  <si>
    <t>KLP Schweigaardsgate 17-19 AS</t>
  </si>
  <si>
    <t>Middelthuns gate 29 AS</t>
  </si>
  <si>
    <t>AKERSVEIEN 24 OG 26 AS</t>
  </si>
  <si>
    <t>Vitaminveien 4 AS</t>
  </si>
  <si>
    <t>Prof. Olav Hanssens vei 10 AS</t>
  </si>
  <si>
    <t>Framsenteret</t>
  </si>
  <si>
    <t>Lagårdsveien Holding AS</t>
  </si>
  <si>
    <t>Grensesvingen 26 AS</t>
  </si>
  <si>
    <t>Entra Oslo City Kontor AS</t>
  </si>
  <si>
    <t>TOLLBUGATA 1 A AS</t>
  </si>
  <si>
    <t>Grev Wedels Plass 9 AS</t>
  </si>
  <si>
    <t>631</t>
  </si>
  <si>
    <t>STATSBYGG, REGION ØST</t>
  </si>
  <si>
    <t>Statsbygg Nord</t>
  </si>
  <si>
    <t>Statsbygg Region Øst</t>
  </si>
  <si>
    <t>Statsbygg HK</t>
  </si>
  <si>
    <t>Statsbygg - leiekostnader</t>
  </si>
  <si>
    <t>INNOVASJONSPARKEN AS</t>
  </si>
  <si>
    <t>ENTRA KULTUR 1 AS</t>
  </si>
  <si>
    <t>FRAMSENTERET AS</t>
  </si>
  <si>
    <t>TORDENSKIOLDSGATE 6 AS</t>
  </si>
  <si>
    <t>632</t>
  </si>
  <si>
    <t>Paleet Karl Johan ANS</t>
  </si>
  <si>
    <t>Norsk Gjenvinning AS</t>
  </si>
  <si>
    <t>Drammensvn. 288 AS</t>
  </si>
  <si>
    <t>Innkrevingsetaten, Avdeling for kommunale avgifter</t>
  </si>
  <si>
    <t>Nordea Liv Eiendom AS avd Bergen</t>
  </si>
  <si>
    <t>Smedasundet Sjøfartshus AS</t>
  </si>
  <si>
    <t>Retura TRV AS</t>
  </si>
  <si>
    <t>MASTERNES GJENVINNING AS</t>
  </si>
  <si>
    <t>BIR Bedrift AS</t>
  </si>
  <si>
    <t>FRANZEFOSS GJENVINNING AS</t>
  </si>
  <si>
    <t>Schibsted Norge AS</t>
  </si>
  <si>
    <t>Nordea Liv Eiendom AS avd Oslo</t>
  </si>
  <si>
    <t>FJELLREGIONEN INTERKOMMUNALE AVFALLSSELSKAP AS</t>
  </si>
  <si>
    <t>633</t>
  </si>
  <si>
    <t>Bladet Nordlys AS</t>
  </si>
  <si>
    <t>634</t>
  </si>
  <si>
    <t>ENTELIOS AS</t>
  </si>
  <si>
    <t>ISHAVSKRAFT AS - 1503 87 99999</t>
  </si>
  <si>
    <t>Fjordkraft Strømkunder</t>
  </si>
  <si>
    <t>Fortum Oslo Varme AS - avregning for fjernvarme</t>
  </si>
  <si>
    <t>LYSE DIALOG AS</t>
  </si>
  <si>
    <t>STATKRAFT VARME AS</t>
  </si>
  <si>
    <t>Jakhelln Brygge AS</t>
  </si>
  <si>
    <t>636</t>
  </si>
  <si>
    <t>Avarn Security AS</t>
  </si>
  <si>
    <t>4SERVICE EIR RENHOLD AS</t>
  </si>
  <si>
    <t>TOMA FACILITY SERVICES AS</t>
  </si>
  <si>
    <t>Coor Service Management AS</t>
  </si>
  <si>
    <t>Lyreco Norge AS</t>
  </si>
  <si>
    <t>TOMA AS</t>
  </si>
  <si>
    <t>Insider Facility Solutions AS</t>
  </si>
  <si>
    <t>Miljø-Service AS</t>
  </si>
  <si>
    <t>ROYAL RENHOLD AS</t>
  </si>
  <si>
    <t>639</t>
  </si>
  <si>
    <t>Nonnen Utbygging AS</t>
  </si>
  <si>
    <t>Jon Lilletuns vei 1 AS</t>
  </si>
  <si>
    <t>Norges Bank</t>
  </si>
  <si>
    <t>Domus Medicus AS</t>
  </si>
  <si>
    <t>AS Stortingsgaten 28</t>
  </si>
  <si>
    <t>KVARTAL 71 AS</t>
  </si>
  <si>
    <t>Stik Eiendom AS</t>
  </si>
  <si>
    <t>Entra</t>
  </si>
  <si>
    <t>640</t>
  </si>
  <si>
    <t>Volvo Financial Services</t>
  </si>
  <si>
    <t>Danske Finans</t>
  </si>
  <si>
    <t>Universitetet i Bergen</t>
  </si>
  <si>
    <t>RICOH NORGE AS</t>
  </si>
  <si>
    <t>NORDEA FINANS NORGE AS</t>
  </si>
  <si>
    <t>TELENOR NORGE AS - 60050777122</t>
  </si>
  <si>
    <t>GREEN-BAY AS</t>
  </si>
  <si>
    <t>Naboen Utleie Trondheim AS</t>
  </si>
  <si>
    <t>Andøya Space Center AS</t>
  </si>
  <si>
    <t>DE LAGE LANDEN FINANS NORGE NUF</t>
  </si>
  <si>
    <t>EPINOVA AS</t>
  </si>
  <si>
    <t>STERIA AS</t>
  </si>
  <si>
    <t>TOYOTA MATERIAL HANDLING NORWAY AS</t>
  </si>
  <si>
    <t>641</t>
  </si>
  <si>
    <t>SG Finans AS Lysaker</t>
  </si>
  <si>
    <t>Ikano Bank AB (publ), Norway Branch - LEIE/LEASING</t>
  </si>
  <si>
    <t>Fiskergata 22 Svolvær AS</t>
  </si>
  <si>
    <t>IBM FINANS NORGE AS</t>
  </si>
  <si>
    <t>THE PURE WATER COMPANY AS</t>
  </si>
  <si>
    <t>Entra Kultur 1 AS</t>
  </si>
  <si>
    <t>SpareBank 1 SR-Bank ASA</t>
  </si>
  <si>
    <t>Rana Eiendom AS</t>
  </si>
  <si>
    <t>AGA AS</t>
  </si>
  <si>
    <t>642</t>
  </si>
  <si>
    <t>Unit4 AS</t>
  </si>
  <si>
    <t>SAS INSTITUTE AS</t>
  </si>
  <si>
    <t>Mnemonic as</t>
  </si>
  <si>
    <t>GEODATA AS</t>
  </si>
  <si>
    <t>CapGemini Norge AS</t>
  </si>
  <si>
    <t>Everbridge Norway AS</t>
  </si>
  <si>
    <t>SIKRI AS</t>
  </si>
  <si>
    <t>Advania Norge AS</t>
  </si>
  <si>
    <t>ACOS AS</t>
  </si>
  <si>
    <t>F24 Nordics AS</t>
  </si>
  <si>
    <t>SYSCOM AS orgnr.918954430</t>
  </si>
  <si>
    <t>643</t>
  </si>
  <si>
    <t>Evry Norge AS</t>
  </si>
  <si>
    <t>CANON NORGE AS</t>
  </si>
  <si>
    <t>Norsk Helsenett SF</t>
  </si>
  <si>
    <t>Basefarm AS</t>
  </si>
  <si>
    <t>DEPARTEMENTENES SIKKERHETS- OG SERVICEORGANISASJON (DSS)</t>
  </si>
  <si>
    <t>Norsk Helsenett AS</t>
  </si>
  <si>
    <t>Departementenes sikkerhets- og serviceorganisasjon</t>
  </si>
  <si>
    <t>DNB BANK ASA (CANON)</t>
  </si>
  <si>
    <t>Forsvarsdepartementet FD</t>
  </si>
  <si>
    <t>644</t>
  </si>
  <si>
    <t>Canon Norge AS Oce</t>
  </si>
  <si>
    <t>DnB Bank ASA - DnB Finans</t>
  </si>
  <si>
    <t>X-PARTNER BERGEN AS</t>
  </si>
  <si>
    <t>FRONTLINE POS AS</t>
  </si>
  <si>
    <t>SG Finans AS</t>
  </si>
  <si>
    <t>IKANO BANK AB (PUBL), NORWAY BRANCH</t>
  </si>
  <si>
    <t>KONICA MINOLTA BUSINESS SOLUTIONS NORWAY AS</t>
  </si>
  <si>
    <t>Nordea Finance Equipment AS</t>
  </si>
  <si>
    <t>645</t>
  </si>
  <si>
    <t>DNB ASA</t>
  </si>
  <si>
    <t>ALD AUTOMOTIVE AS</t>
  </si>
  <si>
    <t>Volkswagen Møller Bilfinans AS</t>
  </si>
  <si>
    <t>First Rent a Car Norway AS</t>
  </si>
  <si>
    <t>ALD Automotive</t>
  </si>
  <si>
    <t>Rac Norway AS</t>
  </si>
  <si>
    <t>Sparebank 1 SR-Bank ASA</t>
  </si>
  <si>
    <t>Auto Plan A/S</t>
  </si>
  <si>
    <t>HELGESEN MASKIN AS</t>
  </si>
  <si>
    <t>TOYOTA KREDITBANK GMBH</t>
  </si>
  <si>
    <t>DNB BANK ASA DNB FINANS</t>
  </si>
  <si>
    <t>DNB BANK ASA - 52010691990</t>
  </si>
  <si>
    <t>646</t>
  </si>
  <si>
    <t>Lufttransport RW AS</t>
  </si>
  <si>
    <t>Royal Arctic Line A/S (EUR)</t>
  </si>
  <si>
    <t>AS Aircontact (EUR)</t>
  </si>
  <si>
    <t>Airlift A/S</t>
  </si>
  <si>
    <t>Meridian-Oddmund Isaksen</t>
  </si>
  <si>
    <t>AS Aircontact (USD)</t>
  </si>
  <si>
    <t>LOVUND SKYSS AS</t>
  </si>
  <si>
    <t>SCANLIFT RENTAL AS</t>
  </si>
  <si>
    <t>ARCTIC CRUISE AS</t>
  </si>
  <si>
    <t>Henningsen Transp &amp; Guiding AS</t>
  </si>
  <si>
    <t>NT- KYSTVERKET</t>
  </si>
  <si>
    <t>Sysselmesteren på Svalbard</t>
  </si>
  <si>
    <t>649</t>
  </si>
  <si>
    <t>FORSVARETS REGNSKAPSADMINISTRASJON</t>
  </si>
  <si>
    <t>Norwegian Rig Shuttle AS</t>
  </si>
  <si>
    <t>VENDLA AS</t>
  </si>
  <si>
    <t>Hermes A/S</t>
  </si>
  <si>
    <t>KINGS-BAY AS</t>
  </si>
  <si>
    <t>UNIVERSITETET I TROMSØ</t>
  </si>
  <si>
    <t>EROS AS</t>
  </si>
  <si>
    <t>FISKEBAS AS</t>
  </si>
  <si>
    <t>Arctic Swan KS</t>
  </si>
  <si>
    <t>SUND SJØSERVICE AS</t>
  </si>
  <si>
    <t>FALKUNGEN AS</t>
  </si>
  <si>
    <t>FISKTRANS AS</t>
  </si>
  <si>
    <t>NYBONIA HAV AS</t>
  </si>
  <si>
    <t>TERNHOLM AS</t>
  </si>
  <si>
    <t>650</t>
  </si>
  <si>
    <t>Maske Gruppen AS</t>
  </si>
  <si>
    <t>Trallefabrikken AS</t>
  </si>
  <si>
    <t>Politiets Fellestjenester</t>
  </si>
  <si>
    <t>MULTIMEKANISK KRAN OG TRUCKSERVICE AS</t>
  </si>
  <si>
    <t>BOS Defence &amp; Security AS</t>
  </si>
  <si>
    <t>ÅSANE MEK.INDUSTRI AS</t>
  </si>
  <si>
    <t>VEGSUND SLIP AS</t>
  </si>
  <si>
    <t>JETS VACUUM A/S</t>
  </si>
  <si>
    <t>FRYDENBØ INDUSTRI AS</t>
  </si>
  <si>
    <t>651</t>
  </si>
  <si>
    <t>RFID SOLUTIONS AS</t>
  </si>
  <si>
    <t>ÅKREHAMN TRÅLBØTERI AS</t>
  </si>
  <si>
    <t>KONGSBERG MARITIME AS</t>
  </si>
  <si>
    <t>AV INSPECTION AS</t>
  </si>
  <si>
    <t>INNOVASEA MARINE SYSTEMS CANADA INC</t>
  </si>
  <si>
    <t>MACARTNEY NORGE AS</t>
  </si>
  <si>
    <t>BLUEYE ROBOTICS AS</t>
  </si>
  <si>
    <t>TOOLS AS - KOLBOTN</t>
  </si>
  <si>
    <t>HYDRO-BIOS APPARATEBAU GMBH</t>
  </si>
  <si>
    <t>BETTEN MASKINSTASJON AS</t>
  </si>
  <si>
    <t>Life Technologies AS</t>
  </si>
  <si>
    <t>NORDICCELL APS</t>
  </si>
  <si>
    <t>Fuel IT AS</t>
  </si>
  <si>
    <t>652</t>
  </si>
  <si>
    <t>Oracle Norge AS</t>
  </si>
  <si>
    <t>Redpill Linpro AS</t>
  </si>
  <si>
    <t>GEODATA AS - OSLO</t>
  </si>
  <si>
    <t>Microsoft Norge AS</t>
  </si>
  <si>
    <t>PREVAS AS</t>
  </si>
  <si>
    <t>NAV Leikanger</t>
  </si>
  <si>
    <t>Floriss Marco - Byporten</t>
  </si>
  <si>
    <t>CGI Norge AS</t>
  </si>
  <si>
    <t>654</t>
  </si>
  <si>
    <t>SENAB EIKELAND NORD AS</t>
  </si>
  <si>
    <t>TECHSTEP NORWAY AS</t>
  </si>
  <si>
    <t>ROM FOR FLERE OSLO AS</t>
  </si>
  <si>
    <t>Input Interior Norway AS</t>
  </si>
  <si>
    <t>Input Interior EFG Norway AS</t>
  </si>
  <si>
    <t>Senab Eikeland</t>
  </si>
  <si>
    <t>AARSLAND MØBELFABRIKK AS</t>
  </si>
  <si>
    <t>Haugen Kontorforum AS</t>
  </si>
  <si>
    <t>Senab Eikeland Sparebank 1 Factoring AS</t>
  </si>
  <si>
    <t>ELKJØP Norge AS</t>
  </si>
  <si>
    <t>Lindbak Troms AS</t>
  </si>
  <si>
    <t>ORTOMEDIC AS</t>
  </si>
  <si>
    <t>655</t>
  </si>
  <si>
    <t>EVRY NORGE AS</t>
  </si>
  <si>
    <t>Dustin Norway AS</t>
  </si>
  <si>
    <t>Dell  AS</t>
  </si>
  <si>
    <t>Advania Norge (Itello AS)</t>
  </si>
  <si>
    <t>Ennte AS</t>
  </si>
  <si>
    <t>DELL AS</t>
  </si>
  <si>
    <t>Komplett Bedrift (Komplett services AS)</t>
  </si>
  <si>
    <t>656</t>
  </si>
  <si>
    <t>TECHSTEP NORWAY AS v/DnB</t>
  </si>
  <si>
    <t>Eplehuset Norge AS</t>
  </si>
  <si>
    <t>SCANDINAVIAN PHOTO AS</t>
  </si>
  <si>
    <t>FOTO.NO AS</t>
  </si>
  <si>
    <t>Inventura</t>
  </si>
  <si>
    <t>657</t>
  </si>
  <si>
    <t>BÅTBYGG AS</t>
  </si>
  <si>
    <t>IDE HOUSE OF BRANDS AS</t>
  </si>
  <si>
    <t>POLITIETS DATA- OG MATERIELLTJENESTE</t>
  </si>
  <si>
    <t>MediqNorge AS</t>
  </si>
  <si>
    <t>Ervik AS</t>
  </si>
  <si>
    <t>WENAAS WORKWEAR AS</t>
  </si>
  <si>
    <t>HANSEN PROTECTION AS</t>
  </si>
  <si>
    <t>TESS VEST AS</t>
  </si>
  <si>
    <t>Forsvarets Regnskapsadministrasjon</t>
  </si>
  <si>
    <t>ASAP-NORWAY AS</t>
  </si>
  <si>
    <t>TESS NORD AS</t>
  </si>
  <si>
    <t>Janusfabrikken AS</t>
  </si>
  <si>
    <t>POLITI- OG LENSMANNSETATEN</t>
  </si>
  <si>
    <t>658</t>
  </si>
  <si>
    <t>Motorola Solutions Norway AS</t>
  </si>
  <si>
    <t>STATENS LEGEMIDDELVERK</t>
  </si>
  <si>
    <t>Telecommunications</t>
  </si>
  <si>
    <t>OPTIMUM SPESIALHUND</t>
  </si>
  <si>
    <t>Ring Radiosystemer AS</t>
  </si>
  <si>
    <t>WIRELESS COMMUNICATION AS</t>
  </si>
  <si>
    <t>SECURITAS A/S</t>
  </si>
  <si>
    <t>AFF AS - Stiftelsen Administrativt forskningsfond ved Norges Handelshøyskole</t>
  </si>
  <si>
    <t>COMFORT HOTEL RUNWAY</t>
  </si>
  <si>
    <t>TC Connect AS</t>
  </si>
  <si>
    <t>659</t>
  </si>
  <si>
    <t>NORPARTNERS AS</t>
  </si>
  <si>
    <t>Rubber and plastic products</t>
  </si>
  <si>
    <t>food products</t>
  </si>
  <si>
    <t>OY SABIK AB</t>
  </si>
  <si>
    <t>SAFT AS</t>
  </si>
  <si>
    <t>THYSSENKRUPP MATERIALS NORGE</t>
  </si>
  <si>
    <t>Water transport</t>
  </si>
  <si>
    <t>NØSTED KJETTING AS</t>
  </si>
  <si>
    <t>TOCI - PRODUCTION &amp; ENGINEERING</t>
  </si>
  <si>
    <t>Schenker AS (USD)</t>
  </si>
  <si>
    <t>chemicals</t>
  </si>
  <si>
    <t>REMPRO AS</t>
  </si>
  <si>
    <t>REDA OILFIELD SCANDINAVIA AS</t>
  </si>
  <si>
    <t>Chemicals</t>
  </si>
  <si>
    <t>PARTNER PLAST AS</t>
  </si>
  <si>
    <t>Brødrene Dahl AS</t>
  </si>
  <si>
    <t>660</t>
  </si>
  <si>
    <t>FINNMARK ENTREPRENØR AS</t>
  </si>
  <si>
    <t>Tradisjonsbygg Trondheim as</t>
  </si>
  <si>
    <t>KAEFER ENERGY AS</t>
  </si>
  <si>
    <t>FASADEENTREPRENØREN COATING SERVICE AS</t>
  </si>
  <si>
    <t>HENT AS</t>
  </si>
  <si>
    <t>NORSK BERGSIKRING AS</t>
  </si>
  <si>
    <t>EN ENTREPRENØR AS</t>
  </si>
  <si>
    <t>Hveem Elektro AS</t>
  </si>
  <si>
    <t>Malermester Blakstad</t>
  </si>
  <si>
    <t>KULTURMINNECOMPAGNIET AS</t>
  </si>
  <si>
    <t>Mesterbolig og Byggtjeneste AS</t>
  </si>
  <si>
    <t>661</t>
  </si>
  <si>
    <t>Bravida Norge AS</t>
  </si>
  <si>
    <t>NTE Elektro AS</t>
  </si>
  <si>
    <t>GM Heis AS</t>
  </si>
  <si>
    <t>Trondheim Lyd AS</t>
  </si>
  <si>
    <t>Atendi AS</t>
  </si>
  <si>
    <t>Trondheim Stål AS</t>
  </si>
  <si>
    <t>Heat-Con Varmeteknikk AS</t>
  </si>
  <si>
    <t>GK Inneklima AS</t>
  </si>
  <si>
    <t>Felleskjøpet AGRA SA</t>
  </si>
  <si>
    <t>Nokas Brannkonsult AS</t>
  </si>
  <si>
    <t>662</t>
  </si>
  <si>
    <t>Direktoratet for samfunnssikkerhet og beredskap</t>
  </si>
  <si>
    <t>Selmatec AS</t>
  </si>
  <si>
    <t>Mil Sec Norge AS</t>
  </si>
  <si>
    <t>Trulssen Maskin AS</t>
  </si>
  <si>
    <t>Anleggsgartnermester Torbjørn Nordtiller AS</t>
  </si>
  <si>
    <t>Intercom Support AS</t>
  </si>
  <si>
    <t>Rambøll Norge AS</t>
  </si>
  <si>
    <t>Gaula Graveservice AS</t>
  </si>
  <si>
    <t>Advokatfirmaet Simonsen Vogt Wiig Trondheim AS</t>
  </si>
  <si>
    <t>Olav Grundnes</t>
  </si>
  <si>
    <t>Ascom Norway AS</t>
  </si>
  <si>
    <t>Foraas Områdesikring AS</t>
  </si>
  <si>
    <t>Mil Sec AS</t>
  </si>
  <si>
    <t>663</t>
  </si>
  <si>
    <t>Håndverkeriet AS</t>
  </si>
  <si>
    <t>Fredrik Langes Gt 19/21 Seksjon 4 AS</t>
  </si>
  <si>
    <t>Akselsen Engineering AS</t>
  </si>
  <si>
    <t>SBB Drift AS</t>
  </si>
  <si>
    <t>Åsen &amp; Øvrelid</t>
  </si>
  <si>
    <t>Bygg-Konsult AS</t>
  </si>
  <si>
    <t>TEKNISKBUREAU AS</t>
  </si>
  <si>
    <t>664</t>
  </si>
  <si>
    <t>Telenor Norge AS Mobil</t>
  </si>
  <si>
    <t>Proact IT Norge AS</t>
  </si>
  <si>
    <t>Mnemonic AS</t>
  </si>
  <si>
    <t>Hewlett-Packard Norge  AS</t>
  </si>
  <si>
    <t>Arne Rød &amp; Co AS</t>
  </si>
  <si>
    <t>ASSA ABLOY OPENING SOLUTIONS NORWAY AS</t>
  </si>
  <si>
    <t>TELE COM BERGEN AS</t>
  </si>
  <si>
    <t>Sitecontrol AS</t>
  </si>
  <si>
    <t>STANLEY SECURITY AS</t>
  </si>
  <si>
    <t>665</t>
  </si>
  <si>
    <t>Grenland Rail AS</t>
  </si>
  <si>
    <t>BANE NOR SF</t>
  </si>
  <si>
    <t>Purple Tech AS</t>
  </si>
  <si>
    <t>Vygruppen AS</t>
  </si>
  <si>
    <t>CARGONET AS</t>
  </si>
  <si>
    <t>Service-Eksperten Vest AS</t>
  </si>
  <si>
    <t>REBLOCK CONTRACTING AS</t>
  </si>
  <si>
    <t>NTT AS</t>
  </si>
  <si>
    <t>Amundsen Hobby AS</t>
  </si>
  <si>
    <t>PLEXON AS</t>
  </si>
  <si>
    <t>Baneservice AS</t>
  </si>
  <si>
    <t>AutoClassic Togbutikken AS</t>
  </si>
  <si>
    <t>Vestfold Modelljernbane Import ANS</t>
  </si>
  <si>
    <t>Ramirent  AS</t>
  </si>
  <si>
    <t>LabDidakt AS</t>
  </si>
  <si>
    <t>666</t>
  </si>
  <si>
    <t>SAP Norge AS</t>
  </si>
  <si>
    <t>KONGSBERG NORCONTROL IT AS</t>
  </si>
  <si>
    <t>JOTRON AS</t>
  </si>
  <si>
    <t>Lysteknikk Elektroentreprenør AS</t>
  </si>
  <si>
    <t>Energima AS</t>
  </si>
  <si>
    <t>KONGSBERG SEATEX AS</t>
  </si>
  <si>
    <t>VASSBAKK OG STOL AS</t>
  </si>
  <si>
    <t>HALSA SVEISEVERKSTED AS</t>
  </si>
  <si>
    <t>EGERSUND TRÅL AS</t>
  </si>
  <si>
    <t>667</t>
  </si>
  <si>
    <t>Aanderaa Instruments</t>
  </si>
  <si>
    <t>PTG Kuldeteknisk AS</t>
  </si>
  <si>
    <t>Maritim Center A/S</t>
  </si>
  <si>
    <t>AV Design Lys Lyd Bilde AS</t>
  </si>
  <si>
    <t>Havforskningsinstituttet</t>
  </si>
  <si>
    <t>Trondsen Bil AS</t>
  </si>
  <si>
    <t>Apotek 1 Spitsbergen</t>
  </si>
  <si>
    <t>ProNav AS</t>
  </si>
  <si>
    <t>Maler Anderssen AS</t>
  </si>
  <si>
    <t>Seby AS</t>
  </si>
  <si>
    <t>668</t>
  </si>
  <si>
    <t>WESTCON YARD  AS</t>
  </si>
  <si>
    <t>PON POWER AS</t>
  </si>
  <si>
    <t>VARD GROUP AS</t>
  </si>
  <si>
    <t>FISKARSTRAND VERFT AS</t>
  </si>
  <si>
    <t>WARTSILA  NORWAY AS</t>
  </si>
  <si>
    <t>ENGELSVIKEN SLIPP AS</t>
  </si>
  <si>
    <t>J.P SAUER &amp; SOHN</t>
  </si>
  <si>
    <t>TROMSØ MEKANISKE AS</t>
  </si>
  <si>
    <t>NORBIT APTOMAR AS</t>
  </si>
  <si>
    <t>HARSTAD MEK VERKSTED AS</t>
  </si>
  <si>
    <t>HARSTAD MEK.VERKSTED AS</t>
  </si>
  <si>
    <t>ANLEGG OG MARINE SERVICE AS</t>
  </si>
  <si>
    <t>669</t>
  </si>
  <si>
    <t>Schlumberger Information Solutions AS</t>
  </si>
  <si>
    <t>OLA SATALIEN ØYEN BESTEMORSHUSET</t>
  </si>
  <si>
    <t>TietoEVRY Norway AS</t>
  </si>
  <si>
    <t>water transport</t>
  </si>
  <si>
    <t>ALF BREKKEN &amp; SØNNER AS - 64330509870</t>
  </si>
  <si>
    <t>Miles Stavanger AS</t>
  </si>
  <si>
    <t>UNIVERSITETET I BERGEN</t>
  </si>
  <si>
    <t>KPMG Rav AS</t>
  </si>
  <si>
    <t>Recover Nordic AS</t>
  </si>
  <si>
    <t>Delfi Consultancy AS</t>
  </si>
  <si>
    <t>670</t>
  </si>
  <si>
    <t>Ework Group Norway</t>
  </si>
  <si>
    <t>Kluge Advokatfirma AS</t>
  </si>
  <si>
    <t>VAAR ADVOKAT AS</t>
  </si>
  <si>
    <t>Ernst &amp; Young AS</t>
  </si>
  <si>
    <t>ADVOKATFIRMAET SIMONSEN VOGT WIIG AS</t>
  </si>
  <si>
    <t>KPMG AS</t>
  </si>
  <si>
    <t>KLUGE ADVOKATFIRMA AS - 96852721690</t>
  </si>
  <si>
    <t>ADVOKATFIRMAET GRETTE AS</t>
  </si>
  <si>
    <t>Wikborg Rein Advokatfirma AS</t>
  </si>
  <si>
    <t>Advokatfirmaet Mageli</t>
  </si>
  <si>
    <t>IBF Legal Advokatfirma AS</t>
  </si>
  <si>
    <t>PricewaterhouseCoopers AS, Bergen</t>
  </si>
  <si>
    <t>PRICEWATERHOUSECOOPERS AS</t>
  </si>
  <si>
    <t>Adv. firmaet Simonsen Vogt Wiig AS</t>
  </si>
  <si>
    <t>671</t>
  </si>
  <si>
    <t>Visma Consulting AS</t>
  </si>
  <si>
    <t>Capgemini Norge AS</t>
  </si>
  <si>
    <t>KNOWIT OBJECTNET AS</t>
  </si>
  <si>
    <t>Scienta AS</t>
  </si>
  <si>
    <t>Ework Group Norway AS</t>
  </si>
  <si>
    <t>Bouvet Norge AS</t>
  </si>
  <si>
    <t>Knowit Dataess AS</t>
  </si>
  <si>
    <t>Computas AS</t>
  </si>
  <si>
    <t>Promis AS</t>
  </si>
  <si>
    <t>Accenture AS</t>
  </si>
  <si>
    <t>A2-Norge AS</t>
  </si>
  <si>
    <t>672</t>
  </si>
  <si>
    <t>PricewaterhouseCoopers AS - Konsulent</t>
  </si>
  <si>
    <t>KPMG AS - KPMG Huset</t>
  </si>
  <si>
    <t>ERNST &amp; YOUNG AS</t>
  </si>
  <si>
    <t>Capus AS</t>
  </si>
  <si>
    <t>Mindshare Norway AS</t>
  </si>
  <si>
    <t>DELOITTE AS</t>
  </si>
  <si>
    <t>673</t>
  </si>
  <si>
    <t>Norges Forskningsråd</t>
  </si>
  <si>
    <t>Egde Consulting AS</t>
  </si>
  <si>
    <t>Norges Geotekniske Institutt</t>
  </si>
  <si>
    <t>Advokatfirmaet Wiersholm AS</t>
  </si>
  <si>
    <t>OSLO ECONOMICS AS</t>
  </si>
  <si>
    <t>Universitetet i Oslo</t>
  </si>
  <si>
    <t>674</t>
  </si>
  <si>
    <t>Manpower as</t>
  </si>
  <si>
    <t>Azets People AS</t>
  </si>
  <si>
    <t>Adecco Norge AS</t>
  </si>
  <si>
    <t>Bjerkan Stav Advokatfirma AS</t>
  </si>
  <si>
    <t>Bouvet AS</t>
  </si>
  <si>
    <t>Rescale AS</t>
  </si>
  <si>
    <t>ISS PERSONALHUSET AS</t>
  </si>
  <si>
    <t>Skatteetaten v/ Økonomi og personal</t>
  </si>
  <si>
    <t>Centric Finance Professionals AS</t>
  </si>
  <si>
    <t>Agenda Kaupang AS</t>
  </si>
  <si>
    <t>Trifid Norge AS</t>
  </si>
  <si>
    <t>DIREKTORATET FOR FORVALTNING OG ØKONOMISTYRING (DFØ)</t>
  </si>
  <si>
    <t>Bjørg Fjell AS</t>
  </si>
  <si>
    <t>675</t>
  </si>
  <si>
    <t>Vipps AS</t>
  </si>
  <si>
    <t>Digitaliseringsdirektoratet</t>
  </si>
  <si>
    <t>EXPERIS CIBER AS</t>
  </si>
  <si>
    <t>EVRY AS</t>
  </si>
  <si>
    <t>676</t>
  </si>
  <si>
    <t>Direktoratet for økonomistyring</t>
  </si>
  <si>
    <t>Direktoratet for øk styring</t>
  </si>
  <si>
    <t>Simployer AS</t>
  </si>
  <si>
    <t>Direktoratet for forvaltning og økonomistyring (DFØ)</t>
  </si>
  <si>
    <t>DIREKTORATET FOR ØK.STYRING</t>
  </si>
  <si>
    <t>Ski Blomsterforretning</t>
  </si>
  <si>
    <t>Sparebank1 Regnskapshuset Nord-Norge AS</t>
  </si>
  <si>
    <t>Direktoratet for økonomistyring (DFØ)</t>
  </si>
  <si>
    <t>VISMA ENTERPRISE AS</t>
  </si>
  <si>
    <t>Direktoratet for øk. styring</t>
  </si>
  <si>
    <t>Senter for statlig øk.styring</t>
  </si>
  <si>
    <t>Direktoratet for økonomistyring - DFØ</t>
  </si>
  <si>
    <t>TC - Skatteetaten</t>
  </si>
  <si>
    <t>Direktoratet for statlig økonomistyring</t>
  </si>
  <si>
    <t>678</t>
  </si>
  <si>
    <t>CONSTO ANLEGG NORD AS</t>
  </si>
  <si>
    <t>WASA DREDGING OY LTD</t>
  </si>
  <si>
    <t>Helse Sør-Øst RHF</t>
  </si>
  <si>
    <t>SYKEHUSET I VESTFOLD HF</t>
  </si>
  <si>
    <t>HELSE VEST RHF</t>
  </si>
  <si>
    <t>ASKO ØST AS</t>
  </si>
  <si>
    <t>Handelshøyskolen BI</t>
  </si>
  <si>
    <t>UNIVERSITETET I OSLO</t>
  </si>
  <si>
    <t>DnB NOR Bank ASA</t>
  </si>
  <si>
    <t>Helse Nord RHF, faktura</t>
  </si>
  <si>
    <t>679</t>
  </si>
  <si>
    <t>TIOS AS</t>
  </si>
  <si>
    <t>SUNDT AIR AS</t>
  </si>
  <si>
    <t>NIKU</t>
  </si>
  <si>
    <t>FL-Statistisk sentralbyrå</t>
  </si>
  <si>
    <t>NTNU</t>
  </si>
  <si>
    <t>Miljødirektoratet Oslo</t>
  </si>
  <si>
    <t>OSLO UNIVERSITETSSYKEHUS HF</t>
  </si>
  <si>
    <t>Spcarbono BrasCarbon</t>
  </si>
  <si>
    <t>COWI AS</t>
  </si>
  <si>
    <t>SENTER FOR OLJEVERN OG MARINT MILJØ</t>
  </si>
  <si>
    <t>Menon Business Economics AS</t>
  </si>
  <si>
    <t>NIBIO - Tilskudd</t>
  </si>
  <si>
    <t>680</t>
  </si>
  <si>
    <t>MASKE AS</t>
  </si>
  <si>
    <t>Healthcare</t>
  </si>
  <si>
    <t>MASKE Gruppen AS</t>
  </si>
  <si>
    <t>Dustin Norway A/S</t>
  </si>
  <si>
    <t>ET WORKS AS</t>
  </si>
  <si>
    <t>Avant IT AS</t>
  </si>
  <si>
    <t>682</t>
  </si>
  <si>
    <t>07 MEDIA AS</t>
  </si>
  <si>
    <t>NorEngros - Erik Tanche Nilssen AS</t>
  </si>
  <si>
    <t>Posten Norge AS (2280)</t>
  </si>
  <si>
    <t>Skatteetaten, Økonomi og personal</t>
  </si>
  <si>
    <t>Lion Communications Norway AS</t>
  </si>
  <si>
    <t>Byråservice AS</t>
  </si>
  <si>
    <t>Kai Hansen Trykkeri AS</t>
  </si>
  <si>
    <t>Allkopi Netprint AS</t>
  </si>
  <si>
    <t>Flisa Trykkeri AS</t>
  </si>
  <si>
    <t>07 Oslo</t>
  </si>
  <si>
    <t>FETE TYPER AS</t>
  </si>
  <si>
    <t>Bodoni AS</t>
  </si>
  <si>
    <t>683</t>
  </si>
  <si>
    <t>Finn.no AS</t>
  </si>
  <si>
    <t>Jobbnorge as</t>
  </si>
  <si>
    <t>FINN NO AS</t>
  </si>
  <si>
    <t>Frantz AS</t>
  </si>
  <si>
    <t>TEKNISK UKEBLAD MEDIA AS</t>
  </si>
  <si>
    <t>Finn.no</t>
  </si>
  <si>
    <t>Media Plus</t>
  </si>
  <si>
    <t>Frantz Annonseservice AS</t>
  </si>
  <si>
    <t>AMEDIA SALG OG MARKED AS</t>
  </si>
  <si>
    <t>KVALITEKST AS</t>
  </si>
  <si>
    <t>Try Råd AS</t>
  </si>
  <si>
    <t>TEKNISK UKEBLAD MEDIA AS - stilling</t>
  </si>
  <si>
    <t>Jobbsys.no AS</t>
  </si>
  <si>
    <t>684</t>
  </si>
  <si>
    <t>GYLDENDAL NORSK FORLAG AS</t>
  </si>
  <si>
    <t>UNIT - DIREKTORATET FOR IKT OG FELLESTJENESTER I HØYERE UTDANNING OG FORSKNING</t>
  </si>
  <si>
    <t>Eiendomsverdi AS</t>
  </si>
  <si>
    <t>Universitetsforlaget A/S</t>
  </si>
  <si>
    <t>Unit - IKT og fellestjenester</t>
  </si>
  <si>
    <t>LOVDATA</t>
  </si>
  <si>
    <t>LM TIETOPALVELUT OY</t>
  </si>
  <si>
    <t>Refinitiv</t>
  </si>
  <si>
    <t>Rødboka AS</t>
  </si>
  <si>
    <t>Infomedia Norge AS</t>
  </si>
  <si>
    <t>Sticos AS</t>
  </si>
  <si>
    <t>Dagens Næringsliv AS - Abonnement</t>
  </si>
  <si>
    <t>Standard Online AS</t>
  </si>
  <si>
    <t>685</t>
  </si>
  <si>
    <t>BuyAndRead AS</t>
  </si>
  <si>
    <t>Unit - Direktoratet for IKT og fellestjenester i høyere utdanning</t>
  </si>
  <si>
    <t>EBSCO</t>
  </si>
  <si>
    <t>Norsk Telegrambyrå AS</t>
  </si>
  <si>
    <t>EBSCO INTERNATIONAL INC</t>
  </si>
  <si>
    <t>Dagens Næringsliv (Aviser)</t>
  </si>
  <si>
    <t>LM Prenax Oy</t>
  </si>
  <si>
    <t>LM Informasjonstjenester AS</t>
  </si>
  <si>
    <t>Unit - direktoratet for IKT og fellestjenester i høyere utdanning og forskning</t>
  </si>
  <si>
    <t>RETRIEVER NORGE AS</t>
  </si>
  <si>
    <t>Gyldndal Norsk Forlag</t>
  </si>
  <si>
    <t>VB BOK AS</t>
  </si>
  <si>
    <t>686</t>
  </si>
  <si>
    <t>Clarion Hotel Royal Christiania AS</t>
  </si>
  <si>
    <t>Egencia Norway AS</t>
  </si>
  <si>
    <t>BERGEN CITY SCANDIC HOTELS AS</t>
  </si>
  <si>
    <t>Berg-Hansen Reisebureau AS</t>
  </si>
  <si>
    <t>Drytech AS</t>
  </si>
  <si>
    <t>Quality Airport Hotel Gardermoen AS</t>
  </si>
  <si>
    <t>COMPASS GROUP NORGE AS</t>
  </si>
  <si>
    <t>RADISSON BLU AIRPORT HOTEL OSLO</t>
  </si>
  <si>
    <t>Statsforvalteren i Trøndelag</t>
  </si>
  <si>
    <t>HOTEL BERGEN AIRPORT AS</t>
  </si>
  <si>
    <t>687</t>
  </si>
  <si>
    <t>HANDELSHØYSKOLEN BI</t>
  </si>
  <si>
    <t>THON HOTEL LINNE</t>
  </si>
  <si>
    <t>GLASSPAPER LEARNING AS</t>
  </si>
  <si>
    <t>JURISTENES UTDANNINGSSENTER</t>
  </si>
  <si>
    <t>THON HOTEL ARENA</t>
  </si>
  <si>
    <t>EWORK GROUP NORWAY AS</t>
  </si>
  <si>
    <t>Kite Kommunikasjon Event AS</t>
  </si>
  <si>
    <t>Stiftelsen Administrativt forskningsfond ved Norges Handelshøyskole</t>
  </si>
  <si>
    <t>Universitetet i Agder - Deltageravgift</t>
  </si>
  <si>
    <t>DnR Kompetanse AS</t>
  </si>
  <si>
    <t>EGENCIA NORWAY AS</t>
  </si>
  <si>
    <t>Politi og Lensmannsetaten</t>
  </si>
  <si>
    <t>688</t>
  </si>
  <si>
    <t>UNIVERSITETET I SØRØST-NORGE (FAKTURA)</t>
  </si>
  <si>
    <t>Berg-Hansen Reisebyreau AS</t>
  </si>
  <si>
    <t>Clarion Hotel Oslo Airport AS</t>
  </si>
  <si>
    <t>Oslo Kongressenter Folkets Hus BA</t>
  </si>
  <si>
    <t>Radisson BLU Hotel Bodø</t>
  </si>
  <si>
    <t>OSLOMET - STORBYUNIVERSITETET</t>
  </si>
  <si>
    <t>Rezidor Hotels Norway AS - Radisson BLU Scandinavia Hotel</t>
  </si>
  <si>
    <t>Video for Web AS</t>
  </si>
  <si>
    <t>G Travel Oestfold</t>
  </si>
  <si>
    <t>QUALITY AIRPORT HOTEL GARDERMOEN</t>
  </si>
  <si>
    <t>Scandic Forus - Scandic Hotels AS</t>
  </si>
  <si>
    <t>KS-Agenda AS</t>
  </si>
  <si>
    <t>689</t>
  </si>
  <si>
    <t>Apotek 1 Gruppen AS</t>
  </si>
  <si>
    <t>OneMed AS</t>
  </si>
  <si>
    <t>Alliance Healthcare Norge AS</t>
  </si>
  <si>
    <t>Apotekjeden Distribusjon AS</t>
  </si>
  <si>
    <t>Folkehelseinstituttet</t>
  </si>
  <si>
    <t>Eberspächer Norge</t>
  </si>
  <si>
    <t>Direktoratet for strålevern og atomsikkerhet</t>
  </si>
  <si>
    <t>Clas Ohlson AS</t>
  </si>
  <si>
    <t>Humlen Advokater AS</t>
  </si>
  <si>
    <t>Advokat Olga Halvorsen</t>
  </si>
  <si>
    <t>Biblioteksentralen</t>
  </si>
  <si>
    <t>FFI - Forsvarets Forskningsinstitutt</t>
  </si>
  <si>
    <t>690</t>
  </si>
  <si>
    <t>GlobalConnect AS (Arvato Finance AS)</t>
  </si>
  <si>
    <t>Telia Norge AS</t>
  </si>
  <si>
    <t>GLOBALCONNECT AS</t>
  </si>
  <si>
    <t>PUZZEL AS</t>
  </si>
  <si>
    <t>DIGITALISERINGSDIREKTORATET</t>
  </si>
  <si>
    <t>WIND COMMUNICATION AS</t>
  </si>
  <si>
    <t>694</t>
  </si>
  <si>
    <t>POSTEN NORGE AS</t>
  </si>
  <si>
    <t>BYPOST AS</t>
  </si>
  <si>
    <t>ISS Facility Services AS</t>
  </si>
  <si>
    <t>Skatteetaten (SITS) Seksjon Økonomi</t>
  </si>
  <si>
    <t>Posten Norge AS  - Kr.sand Kundeservice</t>
  </si>
  <si>
    <t>Møre og Romsdal Fylkeskommune</t>
  </si>
  <si>
    <t>BYPOST GRENLAND AS</t>
  </si>
  <si>
    <t>NORSK BIBLIOTEKTRANSPORT AS</t>
  </si>
  <si>
    <t>GRAFISK DIGITAL AS</t>
  </si>
  <si>
    <t>ISS Facitity Services AS</t>
  </si>
  <si>
    <t>Agder fylkeskommune-ocr konto</t>
  </si>
  <si>
    <t>POSTEN NORGE AS - DIVISJON POST</t>
  </si>
  <si>
    <t>700</t>
  </si>
  <si>
    <t>CIRCLE K NORGE AS</t>
  </si>
  <si>
    <t>WEX EUROPE SERVICES AS</t>
  </si>
  <si>
    <t>CIRCLE K. NORGE AS</t>
  </si>
  <si>
    <t>ST1 Norge AS</t>
  </si>
  <si>
    <t>Forsvarets regnskapsadministrasjon</t>
  </si>
  <si>
    <t>CIRCLE K NORGE AS  60040502486</t>
  </si>
  <si>
    <t>UNO-X FINANS AS</t>
  </si>
  <si>
    <t>Flybunkringsservice AS (NOK)</t>
  </si>
  <si>
    <t>YX Norge AS</t>
  </si>
  <si>
    <t>St1 Norge</t>
  </si>
  <si>
    <t>BUNKER OIL AS</t>
  </si>
  <si>
    <t>702</t>
  </si>
  <si>
    <t>Norsk Scania AS</t>
  </si>
  <si>
    <t>Møller Bil Øst AS</t>
  </si>
  <si>
    <t>Dekkmann AS</t>
  </si>
  <si>
    <t>Vianor AS</t>
  </si>
  <si>
    <t>MØLLER BIL HEDMARK AS</t>
  </si>
  <si>
    <t>MØLLER BIL TRONDHEIM AS</t>
  </si>
  <si>
    <t>Volvo Trucks Norway AS</t>
  </si>
  <si>
    <t>Egenes Brannteknikk AS</t>
  </si>
  <si>
    <t>DAHLES AUTO HALDEN AS</t>
  </si>
  <si>
    <t>704</t>
  </si>
  <si>
    <t>insurance</t>
  </si>
  <si>
    <t>Longyearbyen lokalstyre</t>
  </si>
  <si>
    <t>If Skadeforsikring</t>
  </si>
  <si>
    <t>Skatteetaten - Skatt Øst</t>
  </si>
  <si>
    <t>GJENSIDIGE FORSIKRING ASA</t>
  </si>
  <si>
    <t>renting and leasing</t>
  </si>
  <si>
    <t>Berlevåg havn KF</t>
  </si>
  <si>
    <t>If Skadeforsikring AS</t>
  </si>
  <si>
    <t>Tromsø Havn</t>
  </si>
  <si>
    <t>709</t>
  </si>
  <si>
    <t>Bring Logistics AS, avd. Tromsø</t>
  </si>
  <si>
    <t>Kraemer Maritime AS</t>
  </si>
  <si>
    <t>VIANOR AS</t>
  </si>
  <si>
    <t>E18 Vestfold AS</t>
  </si>
  <si>
    <t>BCD Travel Norway AS</t>
  </si>
  <si>
    <t>SKANSEKAIA UTVIKLING AS</t>
  </si>
  <si>
    <t>Fremtind Service AS</t>
  </si>
  <si>
    <t>Jungheinrich Norge AS</t>
  </si>
  <si>
    <t>FERDE AS - Bomringen Bergen</t>
  </si>
  <si>
    <t>Coop Svalbard BA</t>
  </si>
  <si>
    <t>Reipå Knuseri AS</t>
  </si>
  <si>
    <t>EASY PARK ASA</t>
  </si>
  <si>
    <t>710</t>
  </si>
  <si>
    <t>Tallak Flaten Vergedrift</t>
  </si>
  <si>
    <t>Scandic Ishavshotel</t>
  </si>
  <si>
    <t>Laukas elektriske AS</t>
  </si>
  <si>
    <t>Procut AS</t>
  </si>
  <si>
    <t>713</t>
  </si>
  <si>
    <t>First Card (NOR) - Nordea Bank AB (Publ) - Filial i Norge</t>
  </si>
  <si>
    <t>SEB kort bank AB - DINERS</t>
  </si>
  <si>
    <t>SEB KORT BANK AB NUF</t>
  </si>
  <si>
    <t>Via Egencia Norge  AS Vestfold</t>
  </si>
  <si>
    <t>G Travel Alta</t>
  </si>
  <si>
    <t>714</t>
  </si>
  <si>
    <t>Partner Reisebyrå AS</t>
  </si>
  <si>
    <t>Hotel Augustin AS</t>
  </si>
  <si>
    <t>Clarion Hotel The Edge</t>
  </si>
  <si>
    <t>Diners Club Norge AS</t>
  </si>
  <si>
    <t>Bergen Hotell &amp; Restaurantdrift AS - Thon Hotel Bristol Bergen</t>
  </si>
  <si>
    <t>Trøndertaxi AS</t>
  </si>
  <si>
    <t>G TRAVEL PARTNER REISEBYRÅ AS</t>
  </si>
  <si>
    <t>Universitetssykehuset Nord-Norge</t>
  </si>
  <si>
    <t>Scandic Hotels AS- Scandic Bodø</t>
  </si>
  <si>
    <t>Scandic hotels AS -  Solli</t>
  </si>
  <si>
    <t>715</t>
  </si>
  <si>
    <t>CONVENTOR AS</t>
  </si>
  <si>
    <t>719</t>
  </si>
  <si>
    <t>Kings Bay A/S</t>
  </si>
  <si>
    <t>Via Egencia Norway AS</t>
  </si>
  <si>
    <t>Det Norske Kaffehus AS</t>
  </si>
  <si>
    <t>Klækken Hotell</t>
  </si>
  <si>
    <t>Utleiemegleren Sinsen AS</t>
  </si>
  <si>
    <t>American Express Europe S.A.</t>
  </si>
  <si>
    <t>G Travel - Partner Reisebyrå AS</t>
  </si>
  <si>
    <t>FITJAR FJORDHOTELL</t>
  </si>
  <si>
    <t>Hotell Jeløy Radio</t>
  </si>
  <si>
    <t>Hotel Gabelshus AS</t>
  </si>
  <si>
    <t>Voksenåsen Oslo</t>
  </si>
  <si>
    <t>Personalhuset AS</t>
  </si>
  <si>
    <t>BERG-HANSEN REISEBUREAU AS</t>
  </si>
  <si>
    <t>Ellen &amp; Axel Lunds Stiftelse</t>
  </si>
  <si>
    <t>730</t>
  </si>
  <si>
    <t>NHO SERVICEPARTNER</t>
  </si>
  <si>
    <t>QXL AUKSJON NORGE AS</t>
  </si>
  <si>
    <t>NY VEKST OG KOMPETANSE AS</t>
  </si>
  <si>
    <t>Hyttemessen AS c/o ABC Forvaltning AS</t>
  </si>
  <si>
    <t>FINN.NO AS</t>
  </si>
  <si>
    <t>COMPUSOFT NORGE AS</t>
  </si>
  <si>
    <t>TELENOR NORGE AS (Mobil)</t>
  </si>
  <si>
    <t>PROMENADEN KONGSVINGER AS</t>
  </si>
  <si>
    <t>Svalbard Lufthavn AS</t>
  </si>
  <si>
    <t>Natur og Ungdom</t>
  </si>
  <si>
    <t>BERGEN KOMMUNE ( LRS )</t>
  </si>
  <si>
    <t>VIPPS AS</t>
  </si>
  <si>
    <t>Brandval sokn</t>
  </si>
  <si>
    <t>PayEx Norge AS</t>
  </si>
  <si>
    <t>732</t>
  </si>
  <si>
    <t>Dinamo AS</t>
  </si>
  <si>
    <t>WJ Business Partner AS</t>
  </si>
  <si>
    <t>Ungt Entreprenørskap</t>
  </si>
  <si>
    <t>Dinamo A/S</t>
  </si>
  <si>
    <t>IDÉ HOUSE OF BRANDS AS</t>
  </si>
  <si>
    <t>Racecar as</t>
  </si>
  <si>
    <t>Retriever Norge AS</t>
  </si>
  <si>
    <t>Norges Varemesse</t>
  </si>
  <si>
    <t>Opinion AS</t>
  </si>
  <si>
    <t>Redningsselskapet</t>
  </si>
  <si>
    <t>Alf Gundersen AS</t>
  </si>
  <si>
    <t>Lindseth Reklame as</t>
  </si>
  <si>
    <t>735</t>
  </si>
  <si>
    <t>Radisson Blu Hotel Bodø 8485015</t>
  </si>
  <si>
    <t>Spitsbergen Travel AS</t>
  </si>
  <si>
    <t>ISS Facility Services Collection As</t>
  </si>
  <si>
    <t>Gruvelageret AS</t>
  </si>
  <si>
    <t>Scandic Maritim Hotel</t>
  </si>
  <si>
    <t>Ekebergrestauranten AS</t>
  </si>
  <si>
    <t>740</t>
  </si>
  <si>
    <t>UTENRIKSDEPARTEMENTET</t>
  </si>
  <si>
    <t>GARTNER NORGE AS</t>
  </si>
  <si>
    <t>Norsk Forening for Kollektivtrafikk</t>
  </si>
  <si>
    <t>Akvaplan Niva AS</t>
  </si>
  <si>
    <t>Statens kartverk</t>
  </si>
  <si>
    <t>ICES, INTERNATIONAL COUNCIL FOR</t>
  </si>
  <si>
    <t>VESTLANDETS INNOVASJONSSELSKAP AS</t>
  </si>
  <si>
    <t>Brønnøysundregistrene</t>
  </si>
  <si>
    <t>Norsk kommunikasjonsforening</t>
  </si>
  <si>
    <t>FORSKNING NO</t>
  </si>
  <si>
    <t>SPICE HOLDING AS</t>
  </si>
  <si>
    <t>INSPIRIA SCIENCE CENTER AS</t>
  </si>
  <si>
    <t>Norsk Opplagskontroll AS</t>
  </si>
  <si>
    <t>STIFTELSEN NANSEN SENTER FOR MILJØ</t>
  </si>
  <si>
    <t>741</t>
  </si>
  <si>
    <t>KINN KOMMUNE</t>
  </si>
  <si>
    <t>AS Hadeland Glassverk</t>
  </si>
  <si>
    <t>EFA Elektro As</t>
  </si>
  <si>
    <t>Finn Schjøll Rosenkrantz &amp; Event</t>
  </si>
  <si>
    <t>Hadeland Glassverk AS</t>
  </si>
  <si>
    <t>ANNA design</t>
  </si>
  <si>
    <t>07 Media AS</t>
  </si>
  <si>
    <t>Henning ANS</t>
  </si>
  <si>
    <t>Magnor Glassverk A/S</t>
  </si>
  <si>
    <t>SYKEHUSKLOVNENE</t>
  </si>
  <si>
    <t>Idè House of Brands</t>
  </si>
  <si>
    <t>Settl AS</t>
  </si>
  <si>
    <t>749</t>
  </si>
  <si>
    <t>750</t>
  </si>
  <si>
    <t>STATENS PENSJONSKASSE</t>
  </si>
  <si>
    <t>ASSURANCEFORENINGEN SKULD</t>
  </si>
  <si>
    <t>IF SKADEFORSIKRING</t>
  </si>
  <si>
    <t>GARD P. &amp; I. (BERMUDA) LTD</t>
  </si>
  <si>
    <t>Gjensidige Forskring ASA</t>
  </si>
  <si>
    <t>Aon Grieg AS</t>
  </si>
  <si>
    <t>Gjensidige Forsikring</t>
  </si>
  <si>
    <t>ANDERSEN LAKK OG KAROSSERI AS</t>
  </si>
  <si>
    <t>RAC NORWAY AS</t>
  </si>
  <si>
    <t>FREMTIND FORSIKRING AS</t>
  </si>
  <si>
    <t>Egencia</t>
  </si>
  <si>
    <t>DE LAGE LANDEN FINANS NORGE  NUF</t>
  </si>
  <si>
    <t>SECURMARK SCANDINAVIA AS</t>
  </si>
  <si>
    <t>756</t>
  </si>
  <si>
    <t>FACTA SERVICE AS</t>
  </si>
  <si>
    <t>BIL I NORD LOFOTEN AS</t>
  </si>
  <si>
    <t>LOFOTEN TRUCKSERVICE</t>
  </si>
  <si>
    <t>CRAWFORD DOOR AS</t>
  </si>
  <si>
    <t>Stiftelsen Miljøfyrtårn</t>
  </si>
  <si>
    <t>ADDSECURE AS</t>
  </si>
  <si>
    <t>NORDNORSK BRANN - OG SIKKERHETSSERVICE AS</t>
  </si>
  <si>
    <t>APCOA PARKING NORWAY AS (ANPR)</t>
  </si>
  <si>
    <t>BRØNNØYSUNDREGISTRENE</t>
  </si>
  <si>
    <t>SAFETEL AS</t>
  </si>
  <si>
    <t>760</t>
  </si>
  <si>
    <t>GEODATA   AS</t>
  </si>
  <si>
    <t>STATENS KARTVERK</t>
  </si>
  <si>
    <t>SNAPPER NET SOLUTIONS AS</t>
  </si>
  <si>
    <t>Fotograf Øivind Leren</t>
  </si>
  <si>
    <t>GEOCAP AS</t>
  </si>
  <si>
    <t>FERA SCIENCE LTD</t>
  </si>
  <si>
    <t>Aon Assessment (Norway) AS</t>
  </si>
  <si>
    <t>STATENS INNKREVNINGSSENTRAL</t>
  </si>
  <si>
    <t>APOTEK 1 STORD</t>
  </si>
  <si>
    <t>SHIPPING PUBLICATIONS A.S</t>
  </si>
  <si>
    <t>RiksTV AS</t>
  </si>
  <si>
    <t>ECOONLINE AS</t>
  </si>
  <si>
    <t>CLARIFY AS</t>
  </si>
  <si>
    <t>TELENOR NORGE AS</t>
  </si>
  <si>
    <t>762</t>
  </si>
  <si>
    <t>Norsk Patentbyrå AS</t>
  </si>
  <si>
    <t>771</t>
  </si>
  <si>
    <t>Røros Hotell</t>
  </si>
  <si>
    <t>Eilert Smith Hotel</t>
  </si>
  <si>
    <t>Soria Moria Hotell &amp; Konferansesenter</t>
  </si>
  <si>
    <t>Continental Bankett &amp; Konferanse AS</t>
  </si>
  <si>
    <t>Clarion Collection Hotel Savoy</t>
  </si>
  <si>
    <t>Kjetil Reinskou</t>
  </si>
  <si>
    <t>Den norske kirke</t>
  </si>
  <si>
    <t>Eurocard, filial av Eurocard AB</t>
  </si>
  <si>
    <t>M Haggblom AS</t>
  </si>
  <si>
    <t>SINTEF</t>
  </si>
  <si>
    <t>Sentralen Oslo AS</t>
  </si>
  <si>
    <t>775</t>
  </si>
  <si>
    <t>Trondheim Kommune Regnskapstjenesten Komm avg</t>
  </si>
  <si>
    <t>Parkveien 21 AS</t>
  </si>
  <si>
    <t>SE Eiendom AS</t>
  </si>
  <si>
    <t>Selvaag Eiendom AS</t>
  </si>
  <si>
    <t>ELVERUM KOMMUNE</t>
  </si>
  <si>
    <t>Målselv kommune</t>
  </si>
  <si>
    <t>Ambita AS</t>
  </si>
  <si>
    <t>Stranda kommunekasse</t>
  </si>
  <si>
    <t>Stian Hofstad</t>
  </si>
  <si>
    <t>Sunnfjord kommune</t>
  </si>
  <si>
    <t>OPPLYSNINGSVESENETS FOND</t>
  </si>
  <si>
    <t>Melhus kommune</t>
  </si>
  <si>
    <t>Stadsbygd Banen</t>
  </si>
  <si>
    <t>Deanu-Tana kommune</t>
  </si>
  <si>
    <t>777</t>
  </si>
  <si>
    <t>Nets branch Norway</t>
  </si>
  <si>
    <t>Nordea Bank Norge ASA1</t>
  </si>
  <si>
    <t>DnB Bank ASA (Bankkostnader)</t>
  </si>
  <si>
    <t>Nordea Bank AB (publ), Filial i Norge - Bankkostn.</t>
  </si>
  <si>
    <t>KONTROLL ELEKTRO AS</t>
  </si>
  <si>
    <t>DNB Bank ASA</t>
  </si>
  <si>
    <t>PARTNER REISEBYRÅ AS</t>
  </si>
  <si>
    <t>DIREKTORATET FOR FORVALTNING OG ØKONOMISTYRING</t>
  </si>
  <si>
    <t>Vipps AS - BankAxept</t>
  </si>
  <si>
    <t>Direktoratet for forvaltning og økonomistyring -DFØ</t>
  </si>
  <si>
    <t>Semb AS - Thon Hotel Opera</t>
  </si>
  <si>
    <t>NTL Skatt Brukerdialog</t>
  </si>
  <si>
    <t>779</t>
  </si>
  <si>
    <t>Statens innkrevingssentral / SRE Særavgift</t>
  </si>
  <si>
    <t>Stena Drilling AS</t>
  </si>
  <si>
    <t>Bunker Oil AS</t>
  </si>
  <si>
    <t>Santander Consumer Bank AS</t>
  </si>
  <si>
    <t>Domstolene i Norge</t>
  </si>
  <si>
    <t>Dokka Entreprenør AS</t>
  </si>
  <si>
    <t>DNV GL AS (NOK)</t>
  </si>
  <si>
    <t>Registerenheten i Brønnøysund</t>
  </si>
  <si>
    <t>CANAL DIGITAL AS</t>
  </si>
  <si>
    <t>Stiftelsen Norges Geotekniske</t>
  </si>
  <si>
    <t>Advokatfirmaet Mageli ANS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</si>
</sst>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 ##0\ \ "/>
  </numFmts>
  <fonts count="17"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0"/>
      <color theme="1"/>
      <name val="Calibri"/>
      <family val="2"/>
      <scheme val="minor"/>
    </font>
    <font>
      <sz val="11"/>
      <name val="Calibri"/>
      <family val="2"/>
      <scheme val="minor"/>
    </font>
    <font>
      <sz val="10"/>
      <name val="Calibri"/>
      <family val="2"/>
      <scheme val="minor"/>
    </font>
    <font>
      <sz val="10"/>
      <color theme="1"/>
      <name val="Arial"/>
      <family val="2"/>
    </font>
    <font>
      <sz val="10"/>
      <name val="Arial"/>
      <family val="2"/>
    </font>
    <font>
      <sz val="10"/>
      <name val="Arial"/>
      <family val="2"/>
    </font>
    <font>
      <b/>
      <sz val="10"/>
      <color theme="1"/>
      <name val="Arial"/>
      <family val="2"/>
    </font>
    <font>
      <b/>
      <sz val="18"/>
      <color theme="1"/>
      <name val="Calibri"/>
      <family val="2"/>
      <scheme val="minor"/>
    </font>
    <font>
      <b/>
      <sz val="9"/>
      <color rgb="FF333333"/>
      <name val="Arial"/>
      <family val="2"/>
    </font>
    <font>
      <b/>
      <sz val="9"/>
      <color rgb="FF666666"/>
      <name val="Arial"/>
      <family val="2"/>
    </font>
    <font>
      <sz val="9"/>
      <color rgb="FF666666"/>
      <name val="Arial"/>
      <family val="2"/>
    </font>
    <font>
      <sz val="9"/>
      <color rgb="FF333333"/>
      <name val="Arial"/>
      <family val="2"/>
    </font>
    <font>
      <sz val="11"/>
      <color rgb="FF4D5156"/>
      <name val="Arial"/>
      <family val="2"/>
    </font>
  </fonts>
  <fills count="7">
    <fill>
      <patternFill patternType="none"/>
    </fill>
    <fill>
      <patternFill patternType="gray125"/>
    </fill>
    <fill>
      <patternFill patternType="solid">
        <fgColor theme="9"/>
        <bgColor indexed="64"/>
      </patternFill>
    </fill>
    <fill>
      <patternFill patternType="solid">
        <fgColor indexed="26"/>
        <bgColor indexed="64"/>
      </patternFill>
    </fill>
    <fill>
      <patternFill patternType="solid">
        <fgColor theme="7"/>
        <bgColor indexed="64"/>
      </patternFill>
    </fill>
    <fill>
      <patternFill patternType="solid">
        <fgColor rgb="FFFFFF00"/>
        <bgColor indexed="64"/>
      </patternFill>
    </fill>
    <fill>
      <patternFill patternType="solid">
        <fgColor theme="5" tint="0.79998168889431442"/>
        <bgColor indexed="65"/>
      </patternFill>
    </fill>
  </fills>
  <borders count="10">
    <border>
      <left/>
      <right/>
      <top/>
      <bottom/>
      <diagonal/>
    </border>
    <border>
      <left/>
      <right/>
      <top/>
      <bottom style="thin">
        <color indexed="64"/>
      </bottom>
      <diagonal/>
    </border>
    <border>
      <left style="thin">
        <color indexed="64"/>
      </left>
      <right style="hair">
        <color indexed="64"/>
      </right>
      <top style="thin">
        <color indexed="64"/>
      </top>
      <bottom style="hair">
        <color indexed="64"/>
      </bottom>
      <diagonal/>
    </border>
    <border>
      <left/>
      <right style="thin">
        <color indexed="64"/>
      </right>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top style="thin">
        <color indexed="64"/>
      </top>
      <bottom/>
      <diagonal/>
    </border>
  </borders>
  <cellStyleXfs count="6">
    <xf numFmtId="0" fontId="0" fillId="0" borderId="0"/>
    <xf numFmtId="9" fontId="1" fillId="0" borderId="0" applyFont="0" applyFill="0" applyBorder="0" applyAlignment="0" applyProtection="0"/>
    <xf numFmtId="0" fontId="4" fillId="0" borderId="0"/>
    <xf numFmtId="0" fontId="8" fillId="0" borderId="0"/>
    <xf numFmtId="9" fontId="9" fillId="0" borderId="0" applyFont="0" applyFill="0" applyBorder="0" applyAlignment="0" applyProtection="0"/>
    <xf numFmtId="0" fontId="1" fillId="6" borderId="0" applyNumberFormat="0" applyBorder="0" applyAlignment="0" applyProtection="0"/>
  </cellStyleXfs>
  <cellXfs count="56">
    <xf numFmtId="0" fontId="0" fillId="0" borderId="0" xfId="0"/>
    <xf numFmtId="0" fontId="4" fillId="0" borderId="0" xfId="2"/>
    <xf numFmtId="0" fontId="0" fillId="0" borderId="0" xfId="0" applyAlignment="1">
      <alignment wrapText="1"/>
    </xf>
    <xf numFmtId="0" fontId="5" fillId="0" borderId="0" xfId="0" applyFont="1"/>
    <xf numFmtId="0" fontId="2" fillId="0" borderId="0" xfId="0" applyFont="1"/>
    <xf numFmtId="0" fontId="0" fillId="2" borderId="0" xfId="0" applyFill="1"/>
    <xf numFmtId="9" fontId="0" fillId="0" borderId="0" xfId="1" applyFont="1"/>
    <xf numFmtId="1" fontId="0" fillId="0" borderId="0" xfId="0" applyNumberFormat="1"/>
    <xf numFmtId="9" fontId="0" fillId="0" borderId="0" xfId="0" applyNumberFormat="1"/>
    <xf numFmtId="0" fontId="7" fillId="0" borderId="0" xfId="2" applyFont="1"/>
    <xf numFmtId="0" fontId="9" fillId="0" borderId="0" xfId="3" applyFont="1" applyAlignment="1" applyProtection="1">
      <alignment horizontal="center" vertical="top" wrapText="1"/>
      <protection locked="0"/>
    </xf>
    <xf numFmtId="0" fontId="9" fillId="0" borderId="1" xfId="3" applyFont="1" applyBorder="1" applyAlignment="1" applyProtection="1">
      <alignment horizontal="center"/>
      <protection locked="0"/>
    </xf>
    <xf numFmtId="0" fontId="9" fillId="0" borderId="2" xfId="3" applyFont="1" applyBorder="1" applyAlignment="1" applyProtection="1">
      <alignment horizontal="center"/>
      <protection locked="0"/>
    </xf>
    <xf numFmtId="0" fontId="9" fillId="0" borderId="3" xfId="3" applyFont="1" applyBorder="1" applyProtection="1">
      <protection locked="0"/>
    </xf>
    <xf numFmtId="164" fontId="9" fillId="0" borderId="0" xfId="3" applyNumberFormat="1" applyFont="1" applyAlignment="1" applyProtection="1">
      <alignment horizontal="right" vertical="center"/>
      <protection locked="0"/>
    </xf>
    <xf numFmtId="164" fontId="7" fillId="0" borderId="0" xfId="2" applyNumberFormat="1" applyFont="1"/>
    <xf numFmtId="9" fontId="7" fillId="0" borderId="0" xfId="4" applyFont="1"/>
    <xf numFmtId="0" fontId="9" fillId="0" borderId="4" xfId="3" applyFont="1" applyBorder="1" applyAlignment="1" applyProtection="1">
      <alignment horizontal="center"/>
      <protection locked="0"/>
    </xf>
    <xf numFmtId="0" fontId="9" fillId="0" borderId="5" xfId="3" applyFont="1" applyBorder="1" applyProtection="1">
      <protection locked="0"/>
    </xf>
    <xf numFmtId="0" fontId="9" fillId="0" borderId="6" xfId="3" applyFont="1" applyBorder="1" applyProtection="1">
      <protection locked="0"/>
    </xf>
    <xf numFmtId="0" fontId="9" fillId="3" borderId="7" xfId="3" applyFont="1" applyFill="1" applyBorder="1" applyAlignment="1" applyProtection="1">
      <alignment horizontal="center"/>
      <protection locked="0"/>
    </xf>
    <xf numFmtId="164" fontId="9" fillId="3" borderId="7" xfId="3" applyNumberFormat="1" applyFont="1" applyFill="1" applyBorder="1" applyAlignment="1" applyProtection="1">
      <alignment horizontal="left"/>
      <protection locked="0"/>
    </xf>
    <xf numFmtId="164" fontId="9" fillId="3" borderId="8" xfId="3" applyNumberFormat="1" applyFont="1" applyFill="1" applyBorder="1" applyAlignment="1" applyProtection="1">
      <alignment horizontal="right" vertical="center"/>
      <protection locked="0"/>
    </xf>
    <xf numFmtId="0" fontId="11" fillId="0" borderId="0" xfId="0" applyFont="1"/>
    <xf numFmtId="10" fontId="0" fillId="0" borderId="0" xfId="1" applyNumberFormat="1" applyFont="1"/>
    <xf numFmtId="0" fontId="12" fillId="0" borderId="0" xfId="0" quotePrefix="1" applyFont="1" applyAlignment="1">
      <alignment horizontal="left"/>
    </xf>
    <xf numFmtId="0" fontId="13" fillId="0" borderId="0" xfId="0" quotePrefix="1" applyFont="1" applyAlignment="1">
      <alignment horizontal="center"/>
    </xf>
    <xf numFmtId="10" fontId="13" fillId="0" borderId="0" xfId="1" quotePrefix="1" applyNumberFormat="1" applyFont="1" applyAlignment="1">
      <alignment horizontal="center"/>
    </xf>
    <xf numFmtId="0" fontId="3" fillId="0" borderId="0" xfId="0" applyFont="1"/>
    <xf numFmtId="3" fontId="12" fillId="0" borderId="0" xfId="0" applyNumberFormat="1" applyFont="1" applyAlignment="1">
      <alignment vertical="center"/>
    </xf>
    <xf numFmtId="10" fontId="12" fillId="0" borderId="0" xfId="1" applyNumberFormat="1" applyFont="1" applyAlignment="1">
      <alignment vertical="center"/>
    </xf>
    <xf numFmtId="0" fontId="14" fillId="0" borderId="0" xfId="0" quotePrefix="1" applyFont="1" applyAlignment="1">
      <alignment horizontal="left" vertical="top"/>
    </xf>
    <xf numFmtId="3" fontId="15" fillId="0" borderId="0" xfId="0" applyNumberFormat="1" applyFont="1" applyAlignment="1">
      <alignment vertical="center"/>
    </xf>
    <xf numFmtId="10" fontId="15" fillId="0" borderId="0" xfId="1" applyNumberFormat="1" applyFont="1" applyAlignment="1">
      <alignment vertical="center"/>
    </xf>
    <xf numFmtId="10" fontId="0" fillId="0" borderId="0" xfId="0" applyNumberFormat="1"/>
    <xf numFmtId="0" fontId="16" fillId="0" borderId="0" xfId="0" applyFont="1"/>
    <xf numFmtId="0" fontId="0" fillId="4" borderId="0" xfId="0" applyFill="1"/>
    <xf numFmtId="0" fontId="0" fillId="5" borderId="0" xfId="0" applyFill="1"/>
    <xf numFmtId="0" fontId="0" fillId="0" borderId="9" xfId="0" applyBorder="1" applyAlignment="1">
      <alignment horizontal="left"/>
    </xf>
    <xf numFmtId="0" fontId="0" fillId="0" borderId="0" xfId="0" applyAlignment="1">
      <alignment horizontal="left"/>
    </xf>
    <xf numFmtId="0" fontId="0" fillId="0" borderId="1" xfId="0" applyBorder="1" applyAlignment="1">
      <alignment horizontal="left"/>
    </xf>
    <xf numFmtId="9" fontId="1" fillId="0" borderId="0" xfId="1" applyFont="1"/>
    <xf numFmtId="0" fontId="5" fillId="4" borderId="0" xfId="0" applyFont="1" applyFill="1"/>
    <xf numFmtId="9" fontId="5" fillId="0" borderId="0" xfId="1" applyFont="1"/>
    <xf numFmtId="0" fontId="6" fillId="0" borderId="0" xfId="2" applyFont="1"/>
    <xf numFmtId="9" fontId="4" fillId="0" borderId="0" xfId="2" applyNumberFormat="1"/>
    <xf numFmtId="9" fontId="0" fillId="4" borderId="0" xfId="1" applyFont="1" applyFill="1"/>
    <xf numFmtId="0" fontId="0" fillId="2" borderId="0" xfId="0" applyFill="1" applyAlignment="1">
      <alignment horizontal="right"/>
    </xf>
    <xf numFmtId="0" fontId="0" fillId="2" borderId="0" xfId="0" applyFill="1" applyAlignment="1">
      <alignment horizontal="right" vertical="top"/>
    </xf>
    <xf numFmtId="0" fontId="1" fillId="2" borderId="0" xfId="5" applyFill="1" applyAlignment="1">
      <alignment horizontal="right"/>
    </xf>
    <xf numFmtId="11" fontId="4" fillId="0" borderId="0" xfId="2" applyNumberFormat="1"/>
    <xf numFmtId="0" fontId="10" fillId="0" borderId="0" xfId="2" applyFont="1" applyAlignment="1">
      <alignment horizontal="center" wrapText="1"/>
    </xf>
    <xf numFmtId="0" fontId="7" fillId="0" borderId="0" xfId="2" applyFont="1" applyAlignment="1">
      <alignment horizontal="center" wrapText="1"/>
    </xf>
    <xf numFmtId="0" fontId="3" fillId="0" borderId="0" xfId="0" applyFont="1" applyAlignment="1">
      <alignment horizontal="center" wrapText="1"/>
    </xf>
    <xf numFmtId="0" fontId="13" fillId="0" borderId="0" xfId="0" quotePrefix="1" applyFont="1" applyAlignment="1">
      <alignment horizontal="left" vertical="top"/>
    </xf>
    <xf numFmtId="0" fontId="3" fillId="0" borderId="0" xfId="0" applyFont="1"/>
  </cellXfs>
  <cellStyles count="6">
    <cellStyle name="20 % – uthevingsfarge 2" xfId="5" builtinId="34"/>
    <cellStyle name="Normal" xfId="0" builtinId="0"/>
    <cellStyle name="Normal 2" xfId="2" xr:uid="{917FCC0A-3F52-4273-88FC-09CDA488EE4C}"/>
    <cellStyle name="Normal 3" xfId="3" xr:uid="{CD8D00B3-0A37-4FAB-B50A-BD8E99B43D49}"/>
    <cellStyle name="Percent 2" xfId="4" xr:uid="{6B7D3347-FE86-4FB0-831B-4EEF37DC4D86}"/>
    <cellStyle name="Prosent" xfId="1" builtinId="5"/>
  </cellStyles>
  <dxfs count="15">
    <dxf>
      <font>
        <color theme="0" tint="-0.34998626667073579"/>
      </font>
      <fill>
        <patternFill patternType="none">
          <bgColor auto="1"/>
        </patternFill>
      </fill>
    </dxf>
    <dxf>
      <font>
        <color theme="0" tint="-0.34998626667073579"/>
      </font>
      <fill>
        <patternFill patternType="none">
          <bgColor auto="1"/>
        </patternFill>
      </fill>
    </dxf>
    <dxf>
      <font>
        <color theme="0" tint="-0.34998626667073579"/>
      </font>
      <fill>
        <patternFill patternType="none">
          <bgColor auto="1"/>
        </patternFill>
      </fill>
    </dxf>
    <dxf>
      <font>
        <color rgb="FF006100"/>
      </font>
      <fill>
        <patternFill>
          <bgColor rgb="FFC6EFCE"/>
        </patternFill>
      </fill>
    </dxf>
    <dxf>
      <font>
        <color rgb="FF00B050"/>
      </font>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tint="-0.24994659260841701"/>
      </font>
    </dxf>
    <dxf>
      <font>
        <color theme="0" tint="-0.1499679555650502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177165</xdr:colOff>
      <xdr:row>0</xdr:row>
      <xdr:rowOff>175259</xdr:rowOff>
    </xdr:from>
    <xdr:to>
      <xdr:col>16</xdr:col>
      <xdr:colOff>129540</xdr:colOff>
      <xdr:row>22</xdr:row>
      <xdr:rowOff>114300</xdr:rowOff>
    </xdr:to>
    <xdr:sp macro="" textlink="">
      <xdr:nvSpPr>
        <xdr:cNvPr id="2" name="TextBox 1">
          <a:extLst>
            <a:ext uri="{FF2B5EF4-FFF2-40B4-BE49-F238E27FC236}">
              <a16:creationId xmlns:a16="http://schemas.microsoft.com/office/drawing/2014/main" id="{C1C23277-6010-4146-A58E-0BF2A5D17FCF}"/>
            </a:ext>
          </a:extLst>
        </xdr:cNvPr>
        <xdr:cNvSpPr txBox="1"/>
      </xdr:nvSpPr>
      <xdr:spPr>
        <a:xfrm>
          <a:off x="177165" y="175259"/>
          <a:ext cx="9858375" cy="39204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da-DK" sz="1100" b="0" u="none" baseline="0">
              <a:solidFill>
                <a:schemeClr val="accent1"/>
              </a:solidFill>
            </a:rPr>
            <a:t>This document shows process documentation for the matching of the DFØ purchase categories (general ledger accounts/"artskontoer") to the sectors in the Norwegian IO tables. </a:t>
          </a:r>
          <a:r>
            <a:rPr lang="da-DK" sz="1100" b="0" u="none" baseline="0">
              <a:solidFill>
                <a:srgbClr val="FF0000"/>
              </a:solidFill>
            </a:rPr>
            <a:t>Please be aware that this file is included for process documentation only and cannot be used directly as input to the MATLAB code. Use the corresponding file in Appendix E (ZIP file with MATLAB code and input and output) for this purpose. </a:t>
          </a:r>
          <a:r>
            <a:rPr lang="da-DK" sz="1100" b="0" u="none" baseline="0">
              <a:solidFill>
                <a:schemeClr val="accent1"/>
              </a:solidFill>
            </a:rPr>
            <a:t>The workbook contains the following sheets: </a:t>
          </a:r>
          <a:endParaRPr lang="da-DK" sz="1100" b="0" u="none" baseline="0">
            <a:solidFill>
              <a:sysClr val="windowText" lastClr="000000"/>
            </a:solidFill>
          </a:endParaRPr>
        </a:p>
        <a:p>
          <a:endParaRPr lang="da-DK" sz="1100" b="1" u="sng" baseline="0">
            <a:solidFill>
              <a:schemeClr val="dk1"/>
            </a:solidFill>
            <a:effectLst/>
            <a:latin typeface="+mn-lt"/>
            <a:ea typeface="+mn-ea"/>
            <a:cs typeface="+mn-cs"/>
          </a:endParaRPr>
        </a:p>
        <a:p>
          <a:r>
            <a:rPr lang="da-DK" sz="1100" b="1" u="sng" baseline="0">
              <a:solidFill>
                <a:schemeClr val="dk1"/>
              </a:solidFill>
              <a:effectLst/>
              <a:latin typeface="+mn-lt"/>
              <a:ea typeface="+mn-ea"/>
              <a:cs typeface="+mn-cs"/>
            </a:rPr>
            <a:t>DFØ_matchingmatrise_prosent:</a:t>
          </a:r>
          <a:endParaRPr lang="nb-NO">
            <a:effectLst/>
          </a:endParaRPr>
        </a:p>
        <a:p>
          <a:r>
            <a:rPr lang="da-DK" sz="1100" b="0" baseline="0">
              <a:solidFill>
                <a:schemeClr val="dk1"/>
              </a:solidFill>
              <a:effectLst/>
              <a:latin typeface="+mn-lt"/>
              <a:ea typeface="+mn-ea"/>
              <a:cs typeface="+mn-cs"/>
            </a:rPr>
            <a:t>Matching of the purchase categories to the 64 sectors in the Norwegian IOTs, provided by DFØ as a starting point for the matching between the GL accounts and the Norwegian IO sectors. The matrix is based on public purchases and suppliers in the different categories. </a:t>
          </a:r>
        </a:p>
        <a:p>
          <a:endParaRPr lang="da-DK" sz="1100" b="0" u="none" baseline="0">
            <a:solidFill>
              <a:schemeClr val="dk1"/>
            </a:solidFill>
            <a:effectLst/>
            <a:latin typeface="+mn-lt"/>
            <a:ea typeface="+mn-ea"/>
            <a:cs typeface="+mn-cs"/>
          </a:endParaRPr>
        </a:p>
        <a:p>
          <a:r>
            <a:rPr lang="da-DK" sz="1100" b="1" u="sng" baseline="0">
              <a:solidFill>
                <a:schemeClr val="dk1"/>
              </a:solidFill>
              <a:effectLst/>
              <a:latin typeface="+mn-lt"/>
              <a:ea typeface="+mn-ea"/>
              <a:cs typeface="+mn-cs"/>
            </a:rPr>
            <a:t>NIRAS match DFØ:</a:t>
          </a:r>
        </a:p>
        <a:p>
          <a:r>
            <a:rPr lang="da-DK" sz="1100" b="0" baseline="0">
              <a:solidFill>
                <a:schemeClr val="dk1"/>
              </a:solidFill>
              <a:effectLst/>
              <a:latin typeface="+mn-lt"/>
              <a:ea typeface="+mn-ea"/>
              <a:cs typeface="+mn-cs"/>
            </a:rPr>
            <a:t>Final matching of the purchase categories to the 64 sectors in the Norewgian IOTs, manually corrected by the NIRAS team based on the above matrix from DFØ. The yellow categories are manually corrected compared to the original DFØ match, while the green categories are added (were not part of the DFØ matrix). </a:t>
          </a:r>
          <a:endParaRPr lang="nb-NO">
            <a:effectLst/>
          </a:endParaRPr>
        </a:p>
        <a:p>
          <a:endParaRPr lang="da-DK" sz="1100" b="0" u="none" baseline="0">
            <a:solidFill>
              <a:sysClr val="windowText" lastClr="000000"/>
            </a:solidFill>
          </a:endParaRPr>
        </a:p>
        <a:p>
          <a:r>
            <a:rPr lang="da-DK" sz="1100" b="1" u="sng" baseline="0">
              <a:solidFill>
                <a:sysClr val="windowText" lastClr="000000"/>
              </a:solidFill>
            </a:rPr>
            <a:t>List DFØ:</a:t>
          </a:r>
        </a:p>
        <a:p>
          <a:r>
            <a:rPr lang="da-DK" sz="1100" b="0" u="none" baseline="0">
              <a:solidFill>
                <a:sysClr val="windowText" lastClr="000000"/>
              </a:solidFill>
            </a:rPr>
            <a:t>A list showing the included purchase categories. </a:t>
          </a:r>
        </a:p>
        <a:p>
          <a:endParaRPr lang="da-DK" sz="1100" b="0" u="none" baseline="0">
            <a:solidFill>
              <a:sysClr val="windowText" lastClr="000000"/>
            </a:solidFill>
          </a:endParaRPr>
        </a:p>
        <a:p>
          <a:r>
            <a:rPr lang="da-DK" sz="1100" b="1" u="sng" baseline="0">
              <a:solidFill>
                <a:sysClr val="windowText" lastClr="000000"/>
              </a:solidFill>
            </a:rPr>
            <a:t>Analyse IO data:</a:t>
          </a:r>
        </a:p>
        <a:p>
          <a:r>
            <a:rPr lang="da-DK" sz="1100" b="0" u="none" baseline="0">
              <a:solidFill>
                <a:sysClr val="windowText" lastClr="000000"/>
              </a:solidFill>
            </a:rPr>
            <a:t>An analysis of the composition of IO data to match rows 3-4 and 6-12 in DFØ_NO64_final. </a:t>
          </a:r>
        </a:p>
        <a:p>
          <a:endParaRPr lang="da-DK" sz="1100" b="0" u="none" baseline="0">
            <a:solidFill>
              <a:sysClr val="windowText" lastClr="000000"/>
            </a:solidFill>
          </a:endParaRPr>
        </a:p>
        <a:p>
          <a:r>
            <a:rPr lang="da-DK" sz="1100" b="1" u="sng" baseline="0">
              <a:solidFill>
                <a:sysClr val="windowText" lastClr="000000"/>
              </a:solidFill>
            </a:rPr>
            <a:t>Top 15 suppliers:</a:t>
          </a:r>
        </a:p>
        <a:p>
          <a:r>
            <a:rPr lang="da-DK" sz="1100" b="0" u="none" baseline="0">
              <a:solidFill>
                <a:sysClr val="windowText" lastClr="000000"/>
              </a:solidFill>
            </a:rPr>
            <a:t>A list of top 15 suppliers to the different purchase categories, used to verify matches.</a:t>
          </a:r>
        </a:p>
        <a:p>
          <a:endParaRPr lang="da-DK" sz="1100" b="0" u="none" baseline="0">
            <a:solidFill>
              <a:sysClr val="windowText" lastClr="000000"/>
            </a:solidFill>
          </a:endParaRPr>
        </a:p>
      </xdr:txBody>
    </xdr:sp>
    <xdr:clientData/>
  </xdr:twoCellAnchor>
</xdr:wsDr>
</file>

<file path=xl/theme/theme1.xml><?xml version="1.0" encoding="utf-8"?>
<a:theme xmlns:a="http://schemas.openxmlformats.org/drawingml/2006/main" name="Office 2013 – 2022-tema">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BA4B5-904B-451F-BB1B-774088DF561E}">
  <dimension ref="M64:M66"/>
  <sheetViews>
    <sheetView tabSelected="1" showRuler="0" zoomScaleNormal="100" zoomScaleSheetLayoutView="400" zoomScalePageLayoutView="90" workbookViewId="0"/>
  </sheetViews>
  <sheetFormatPr baseColWidth="10" defaultColWidth="9.3125" defaultRowHeight="14.25" customHeight="1" x14ac:dyDescent="0.5"/>
  <cols>
    <col min="1" max="16384" width="9.3125" style="1"/>
  </cols>
  <sheetData>
    <row r="64" spans="13:13" ht="14.25" customHeight="1" x14ac:dyDescent="0.5">
      <c r="M64" s="50"/>
    </row>
    <row r="65" spans="13:13" ht="14.25" customHeight="1" x14ac:dyDescent="0.5">
      <c r="M65" s="50"/>
    </row>
    <row r="66" spans="13:13" ht="14.25" customHeight="1" x14ac:dyDescent="0.5">
      <c r="M66" s="50"/>
    </row>
  </sheetData>
  <pageMargins left="0.23622047244094491" right="0.23622047244094491" top="0.82677165354330717" bottom="0.47244094488188981" header="7.874015748031496E-2" footer="7.874015748031496E-2"/>
  <pageSetup paperSize="9" fitToWidth="0" fitToHeight="0" orientation="landscape" r:id="rId1"/>
  <headerFooter>
    <oddHeader xml:space="preserve">&amp;R&amp;18&amp;G </oddHeader>
    <oddFooter>&amp;C&amp;"Verdana,Regular"&amp;8&amp;P / &amp;K000000&amp;N&amp;LV7DYVKSSWXFR-819035126-136</oddFooter>
    <firstHeader xml:space="preserve">&amp;L&amp;G&amp;R&amp;18 </firstHeader>
    <firstFooter xml:space="preserve">&amp;L&amp;"Verdana,Regular"&amp;8NIRAS A/S
Sortemosevej 19
3450 Allerød, Denmark&amp;C&amp;8Reg. No. 37295728 Denmark
FRI, FIDIC
www.niras.com&amp;R&amp;"Verdana,Regular"&amp;8T: +45 4810 4200   
F: +45 4810 4300 
E: niras@niras.dk  </first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6E48A-994E-47BE-8C92-8ED01A035CB7}">
  <dimension ref="A1:BR158"/>
  <sheetViews>
    <sheetView showRuler="0" zoomScale="90" zoomScaleNormal="90" zoomScaleSheetLayoutView="400" zoomScalePageLayoutView="90" workbookViewId="0">
      <pane xSplit="3" ySplit="2" topLeftCell="AK135" activePane="bottomRight" state="frozen"/>
      <selection pane="topRight" activeCell="D1" sqref="D1"/>
      <selection pane="bottomLeft" activeCell="A3" sqref="A3"/>
      <selection pane="bottomRight" activeCell="AQ2" sqref="AQ2"/>
    </sheetView>
  </sheetViews>
  <sheetFormatPr baseColWidth="10" defaultColWidth="9.3125" defaultRowHeight="14.25" customHeight="1" x14ac:dyDescent="0.55000000000000004"/>
  <cols>
    <col min="1" max="1" width="7.20703125" customWidth="1"/>
    <col min="2" max="2" width="75.5234375" customWidth="1"/>
    <col min="3" max="3" width="17.89453125" style="1" customWidth="1"/>
    <col min="4" max="4" width="10.41796875" style="1" customWidth="1"/>
    <col min="5" max="29" width="9.3125" style="1"/>
    <col min="30" max="30" width="19" style="1" customWidth="1"/>
    <col min="31" max="57" width="9.3125" style="1"/>
    <col min="58" max="58" width="17.1015625" style="1" customWidth="1"/>
    <col min="59" max="69" width="9.3125" style="1"/>
    <col min="71" max="16384" width="9.3125" style="1"/>
  </cols>
  <sheetData>
    <row r="1" spans="1:70" ht="14.25" customHeight="1" x14ac:dyDescent="0.55000000000000004">
      <c r="B1" s="31"/>
      <c r="C1"/>
      <c r="D1" t="s">
        <v>0</v>
      </c>
      <c r="E1" t="s">
        <v>1</v>
      </c>
      <c r="F1" t="s">
        <v>2</v>
      </c>
      <c r="G1" t="s">
        <v>3</v>
      </c>
      <c r="H1" t="s">
        <v>4</v>
      </c>
      <c r="I1" t="s">
        <v>5</v>
      </c>
      <c r="J1" t="s">
        <v>6</v>
      </c>
      <c r="K1" t="s">
        <v>7</v>
      </c>
      <c r="L1" t="s">
        <v>8</v>
      </c>
      <c r="M1" t="s">
        <v>9</v>
      </c>
      <c r="N1" t="s">
        <v>10</v>
      </c>
      <c r="O1" t="s">
        <v>11</v>
      </c>
      <c r="P1" t="s">
        <v>12</v>
      </c>
      <c r="Q1" t="s">
        <v>13</v>
      </c>
      <c r="R1" t="s">
        <v>14</v>
      </c>
      <c r="S1" t="s">
        <v>15</v>
      </c>
      <c r="T1" t="s">
        <v>16</v>
      </c>
      <c r="U1" t="s">
        <v>17</v>
      </c>
      <c r="V1" t="s">
        <v>18</v>
      </c>
      <c r="W1" t="s">
        <v>19</v>
      </c>
      <c r="X1" t="s">
        <v>20</v>
      </c>
      <c r="Y1" t="s">
        <v>21</v>
      </c>
      <c r="Z1" t="s">
        <v>22</v>
      </c>
      <c r="AA1" t="s">
        <v>23</v>
      </c>
      <c r="AB1" t="s">
        <v>24</v>
      </c>
      <c r="AC1" t="s">
        <v>25</v>
      </c>
      <c r="AD1" t="s">
        <v>26</v>
      </c>
      <c r="AE1" s="37" t="s">
        <v>27</v>
      </c>
      <c r="AF1" s="37" t="s">
        <v>28</v>
      </c>
      <c r="AG1" s="37" t="s">
        <v>29</v>
      </c>
      <c r="AH1" t="s">
        <v>30</v>
      </c>
      <c r="AI1" t="s">
        <v>31</v>
      </c>
      <c r="AJ1" t="s">
        <v>32</v>
      </c>
      <c r="AK1" t="s">
        <v>33</v>
      </c>
      <c r="AL1" t="s">
        <v>34</v>
      </c>
      <c r="AM1" t="s">
        <v>35</v>
      </c>
      <c r="AN1" t="s">
        <v>36</v>
      </c>
      <c r="AO1" t="s">
        <v>37</v>
      </c>
      <c r="AP1" t="s">
        <v>38</v>
      </c>
      <c r="AQ1" t="s">
        <v>39</v>
      </c>
      <c r="AR1" t="s">
        <v>40</v>
      </c>
      <c r="AS1" t="s">
        <v>41</v>
      </c>
      <c r="AT1" t="s">
        <v>42</v>
      </c>
      <c r="AU1" t="s">
        <v>43</v>
      </c>
      <c r="AV1" t="s">
        <v>44</v>
      </c>
      <c r="AW1" t="s">
        <v>45</v>
      </c>
      <c r="AX1" t="s">
        <v>46</v>
      </c>
      <c r="AY1" t="s">
        <v>47</v>
      </c>
      <c r="AZ1" t="s">
        <v>48</v>
      </c>
      <c r="BA1" t="s">
        <v>49</v>
      </c>
      <c r="BB1" t="s">
        <v>50</v>
      </c>
      <c r="BC1" t="s">
        <v>51</v>
      </c>
      <c r="BD1" t="s">
        <v>52</v>
      </c>
      <c r="BE1" t="s">
        <v>53</v>
      </c>
      <c r="BF1" t="s">
        <v>54</v>
      </c>
      <c r="BG1" t="s">
        <v>55</v>
      </c>
      <c r="BH1" t="s">
        <v>56</v>
      </c>
      <c r="BI1" t="s">
        <v>57</v>
      </c>
      <c r="BJ1" t="s">
        <v>58</v>
      </c>
      <c r="BK1" t="s">
        <v>59</v>
      </c>
      <c r="BL1" t="s">
        <v>60</v>
      </c>
      <c r="BM1" t="s">
        <v>61</v>
      </c>
      <c r="BN1" t="s">
        <v>62</v>
      </c>
      <c r="BO1" t="s">
        <v>63</v>
      </c>
      <c r="BP1" t="s">
        <v>64</v>
      </c>
    </row>
    <row r="2" spans="1:70" ht="14.25" customHeight="1" x14ac:dyDescent="0.55000000000000004">
      <c r="A2" s="2" t="s">
        <v>65</v>
      </c>
      <c r="B2" s="2" t="s">
        <v>66</v>
      </c>
      <c r="C2" t="s">
        <v>67</v>
      </c>
      <c r="D2" t="s">
        <v>68</v>
      </c>
      <c r="E2" t="s">
        <v>69</v>
      </c>
      <c r="F2" t="s">
        <v>70</v>
      </c>
      <c r="G2" t="s">
        <v>71</v>
      </c>
      <c r="H2" t="s">
        <v>72</v>
      </c>
      <c r="I2" t="s">
        <v>73</v>
      </c>
      <c r="J2" t="s">
        <v>74</v>
      </c>
      <c r="K2" t="s">
        <v>75</v>
      </c>
      <c r="L2" t="s">
        <v>76</v>
      </c>
      <c r="M2" t="s">
        <v>77</v>
      </c>
      <c r="N2" t="s">
        <v>78</v>
      </c>
      <c r="O2" t="s">
        <v>79</v>
      </c>
      <c r="P2" t="s">
        <v>80</v>
      </c>
      <c r="Q2" t="s">
        <v>81</v>
      </c>
      <c r="R2" t="s">
        <v>82</v>
      </c>
      <c r="S2" t="s">
        <v>83</v>
      </c>
      <c r="T2" t="s">
        <v>84</v>
      </c>
      <c r="U2" t="s">
        <v>85</v>
      </c>
      <c r="V2" t="s">
        <v>86</v>
      </c>
      <c r="W2" t="s">
        <v>87</v>
      </c>
      <c r="X2" t="s">
        <v>88</v>
      </c>
      <c r="Y2" t="s">
        <v>89</v>
      </c>
      <c r="Z2" t="s">
        <v>90</v>
      </c>
      <c r="AA2" t="s">
        <v>91</v>
      </c>
      <c r="AB2" t="s">
        <v>92</v>
      </c>
      <c r="AC2" t="s">
        <v>93</v>
      </c>
      <c r="AD2" t="s">
        <v>94</v>
      </c>
      <c r="AE2" s="37" t="s">
        <v>95</v>
      </c>
      <c r="AF2" s="37" t="s">
        <v>96</v>
      </c>
      <c r="AG2" s="37" t="s">
        <v>97</v>
      </c>
      <c r="AH2" t="s">
        <v>98</v>
      </c>
      <c r="AI2" t="s">
        <v>99</v>
      </c>
      <c r="AJ2" t="s">
        <v>100</v>
      </c>
      <c r="AK2" t="s">
        <v>101</v>
      </c>
      <c r="AL2" t="s">
        <v>102</v>
      </c>
      <c r="AM2" t="s">
        <v>103</v>
      </c>
      <c r="AN2" t="s">
        <v>104</v>
      </c>
      <c r="AO2" t="s">
        <v>105</v>
      </c>
      <c r="AP2" t="s">
        <v>106</v>
      </c>
      <c r="AQ2" t="s">
        <v>107</v>
      </c>
      <c r="AR2" t="s">
        <v>108</v>
      </c>
      <c r="AS2" t="s">
        <v>109</v>
      </c>
      <c r="AT2" t="s">
        <v>110</v>
      </c>
      <c r="AU2" t="s">
        <v>111</v>
      </c>
      <c r="AV2" t="s">
        <v>112</v>
      </c>
      <c r="AW2" t="s">
        <v>113</v>
      </c>
      <c r="AX2" t="s">
        <v>114</v>
      </c>
      <c r="AY2" t="s">
        <v>115</v>
      </c>
      <c r="AZ2" t="s">
        <v>116</v>
      </c>
      <c r="BA2" t="s">
        <v>117</v>
      </c>
      <c r="BB2" t="s">
        <v>118</v>
      </c>
      <c r="BC2" t="s">
        <v>119</v>
      </c>
      <c r="BD2" t="s">
        <v>120</v>
      </c>
      <c r="BE2" t="s">
        <v>121</v>
      </c>
      <c r="BF2" t="s">
        <v>122</v>
      </c>
      <c r="BG2" t="s">
        <v>123</v>
      </c>
      <c r="BH2" t="s">
        <v>124</v>
      </c>
      <c r="BI2" t="s">
        <v>125</v>
      </c>
      <c r="BJ2" t="s">
        <v>126</v>
      </c>
      <c r="BK2" t="s">
        <v>127</v>
      </c>
      <c r="BL2" t="s">
        <v>128</v>
      </c>
      <c r="BM2" t="s">
        <v>129</v>
      </c>
      <c r="BN2" t="s">
        <v>130</v>
      </c>
      <c r="BO2" t="s">
        <v>131</v>
      </c>
      <c r="BP2" t="s">
        <v>132</v>
      </c>
      <c r="BR2" s="2"/>
    </row>
    <row r="3" spans="1:70" ht="14.25" customHeight="1" x14ac:dyDescent="0.55000000000000004">
      <c r="A3" s="3" t="str">
        <f t="shared" ref="A3:A25" si="0">INDEX($D$2:$BP$2,MATCH(MAX(D3:BP3),D3:BP3,0))</f>
        <v>Computer programming, consultancy and related services; information services</v>
      </c>
      <c r="B3" t="str">
        <f>VLOOKUP(C3,'List DFØ'!$A:$B,2,FALSE)</f>
        <v>Programvarelisenser og egenutviklet programvare</v>
      </c>
      <c r="C3" s="47">
        <v>104</v>
      </c>
      <c r="D3" s="6">
        <f>D41</f>
        <v>0</v>
      </c>
      <c r="E3" s="6">
        <f t="shared" ref="E3:BP3" si="1">E41</f>
        <v>0</v>
      </c>
      <c r="F3" s="6">
        <f t="shared" si="1"/>
        <v>0</v>
      </c>
      <c r="G3" s="6">
        <f t="shared" si="1"/>
        <v>0</v>
      </c>
      <c r="H3" s="6">
        <f t="shared" si="1"/>
        <v>0</v>
      </c>
      <c r="I3" s="6">
        <f t="shared" si="1"/>
        <v>0</v>
      </c>
      <c r="J3" s="6">
        <f t="shared" si="1"/>
        <v>0</v>
      </c>
      <c r="K3" s="6">
        <f t="shared" si="1"/>
        <v>0</v>
      </c>
      <c r="L3" s="6">
        <f t="shared" si="1"/>
        <v>0</v>
      </c>
      <c r="M3" s="6">
        <f t="shared" si="1"/>
        <v>0</v>
      </c>
      <c r="N3" s="6">
        <f t="shared" si="1"/>
        <v>0</v>
      </c>
      <c r="O3" s="6">
        <f t="shared" si="1"/>
        <v>0</v>
      </c>
      <c r="P3" s="6">
        <f t="shared" si="1"/>
        <v>0</v>
      </c>
      <c r="Q3" s="6">
        <f t="shared" si="1"/>
        <v>0</v>
      </c>
      <c r="R3" s="6">
        <f t="shared" si="1"/>
        <v>0</v>
      </c>
      <c r="S3" s="6">
        <f t="shared" si="1"/>
        <v>0</v>
      </c>
      <c r="T3" s="6">
        <f t="shared" si="1"/>
        <v>0</v>
      </c>
      <c r="U3" s="6">
        <f t="shared" si="1"/>
        <v>2.2849212542881653E-3</v>
      </c>
      <c r="V3" s="6">
        <f t="shared" si="1"/>
        <v>0</v>
      </c>
      <c r="W3" s="6">
        <f t="shared" si="1"/>
        <v>0</v>
      </c>
      <c r="X3" s="6">
        <f t="shared" si="1"/>
        <v>0</v>
      </c>
      <c r="Y3" s="6">
        <f t="shared" si="1"/>
        <v>0</v>
      </c>
      <c r="Z3" s="6">
        <f t="shared" si="1"/>
        <v>0</v>
      </c>
      <c r="AA3" s="6">
        <f t="shared" si="1"/>
        <v>0</v>
      </c>
      <c r="AB3" s="6">
        <f t="shared" si="1"/>
        <v>0</v>
      </c>
      <c r="AC3" s="6">
        <f t="shared" si="1"/>
        <v>0</v>
      </c>
      <c r="AD3" s="6">
        <f t="shared" si="1"/>
        <v>0</v>
      </c>
      <c r="AE3" s="6">
        <f t="shared" si="1"/>
        <v>0</v>
      </c>
      <c r="AF3" s="6">
        <f t="shared" si="1"/>
        <v>0</v>
      </c>
      <c r="AG3" s="6">
        <f t="shared" si="1"/>
        <v>1.0600905277224338E-4</v>
      </c>
      <c r="AH3" s="6">
        <f t="shared" si="1"/>
        <v>0</v>
      </c>
      <c r="AI3" s="6">
        <f t="shared" si="1"/>
        <v>0</v>
      </c>
      <c r="AJ3" s="6">
        <f t="shared" si="1"/>
        <v>0</v>
      </c>
      <c r="AK3" s="6">
        <f t="shared" si="1"/>
        <v>1.7313036256773415E-4</v>
      </c>
      <c r="AL3" s="6">
        <f t="shared" si="1"/>
        <v>0</v>
      </c>
      <c r="AM3" s="6">
        <f t="shared" si="1"/>
        <v>0</v>
      </c>
      <c r="AN3" s="6">
        <f t="shared" si="1"/>
        <v>2.6259838068761383E-2</v>
      </c>
      <c r="AO3" s="6">
        <f t="shared" si="1"/>
        <v>0</v>
      </c>
      <c r="AP3" s="6">
        <f t="shared" si="1"/>
        <v>6.7531821861719172E-3</v>
      </c>
      <c r="AQ3" s="6">
        <f t="shared" si="1"/>
        <v>0.87045134739926566</v>
      </c>
      <c r="AR3" s="6">
        <f t="shared" si="1"/>
        <v>5.1807596283369765E-4</v>
      </c>
      <c r="AS3" s="6">
        <f t="shared" si="1"/>
        <v>0</v>
      </c>
      <c r="AT3" s="6">
        <f t="shared" si="1"/>
        <v>0</v>
      </c>
      <c r="AU3" s="6">
        <f t="shared" si="1"/>
        <v>0</v>
      </c>
      <c r="AV3" s="6">
        <f t="shared" si="1"/>
        <v>0</v>
      </c>
      <c r="AW3" s="6">
        <f t="shared" si="1"/>
        <v>0</v>
      </c>
      <c r="AX3" s="6">
        <f t="shared" si="1"/>
        <v>0</v>
      </c>
      <c r="AY3" s="6">
        <f t="shared" si="1"/>
        <v>2.2271090309107396E-2</v>
      </c>
      <c r="AZ3" s="6">
        <f t="shared" si="1"/>
        <v>0</v>
      </c>
      <c r="BA3" s="6">
        <f t="shared" si="1"/>
        <v>4.7277906701188943E-3</v>
      </c>
      <c r="BB3" s="6">
        <f t="shared" si="1"/>
        <v>0</v>
      </c>
      <c r="BC3" s="6">
        <f t="shared" si="1"/>
        <v>0</v>
      </c>
      <c r="BD3" s="6">
        <f t="shared" si="1"/>
        <v>1.3393458738167307E-2</v>
      </c>
      <c r="BE3" s="6">
        <f t="shared" si="1"/>
        <v>0</v>
      </c>
      <c r="BF3" s="6">
        <f t="shared" si="1"/>
        <v>5.1414652953625926E-2</v>
      </c>
      <c r="BG3" s="6">
        <f t="shared" si="1"/>
        <v>1.3558770933093088E-3</v>
      </c>
      <c r="BH3" s="6">
        <f t="shared" si="1"/>
        <v>0</v>
      </c>
      <c r="BI3" s="6">
        <f t="shared" si="1"/>
        <v>1.9540424959808305E-4</v>
      </c>
      <c r="BJ3" s="6">
        <f t="shared" si="1"/>
        <v>0</v>
      </c>
      <c r="BK3" s="6">
        <f t="shared" si="1"/>
        <v>0</v>
      </c>
      <c r="BL3" s="6">
        <f t="shared" si="1"/>
        <v>9.5221699412253782E-5</v>
      </c>
      <c r="BM3" s="6">
        <f t="shared" si="1"/>
        <v>0</v>
      </c>
      <c r="BN3" s="6">
        <f t="shared" si="1"/>
        <v>0</v>
      </c>
      <c r="BO3" s="6">
        <f t="shared" si="1"/>
        <v>0</v>
      </c>
      <c r="BP3" s="6">
        <f t="shared" si="1"/>
        <v>0</v>
      </c>
      <c r="BR3" s="8">
        <f t="shared" ref="BR3:BR25" si="2">SUM(D3:BP3)</f>
        <v>0.99999999999999989</v>
      </c>
    </row>
    <row r="4" spans="1:70" ht="14.25" customHeight="1" x14ac:dyDescent="0.55000000000000004">
      <c r="A4" s="3" t="str">
        <f t="shared" si="0"/>
        <v>Computer programming, consultancy and related services; information services</v>
      </c>
      <c r="B4" t="str">
        <f>VLOOKUP(C4,'List DFØ'!$A:$B,2,FALSE)</f>
        <v>Immaterielle eiendeler under utførelse</v>
      </c>
      <c r="C4" s="47">
        <v>107</v>
      </c>
      <c r="D4" s="6">
        <f>D41</f>
        <v>0</v>
      </c>
      <c r="E4" s="6">
        <f t="shared" ref="E4:BP4" si="3">E41</f>
        <v>0</v>
      </c>
      <c r="F4" s="6">
        <f t="shared" si="3"/>
        <v>0</v>
      </c>
      <c r="G4" s="6">
        <f t="shared" si="3"/>
        <v>0</v>
      </c>
      <c r="H4" s="6">
        <f t="shared" si="3"/>
        <v>0</v>
      </c>
      <c r="I4" s="6">
        <f t="shared" si="3"/>
        <v>0</v>
      </c>
      <c r="J4" s="6">
        <f t="shared" si="3"/>
        <v>0</v>
      </c>
      <c r="K4" s="6">
        <f t="shared" si="3"/>
        <v>0</v>
      </c>
      <c r="L4" s="6">
        <f t="shared" si="3"/>
        <v>0</v>
      </c>
      <c r="M4" s="6">
        <f t="shared" si="3"/>
        <v>0</v>
      </c>
      <c r="N4" s="6">
        <f t="shared" si="3"/>
        <v>0</v>
      </c>
      <c r="O4" s="6">
        <f t="shared" si="3"/>
        <v>0</v>
      </c>
      <c r="P4" s="6">
        <f t="shared" si="3"/>
        <v>0</v>
      </c>
      <c r="Q4" s="6">
        <f t="shared" si="3"/>
        <v>0</v>
      </c>
      <c r="R4" s="6">
        <f t="shared" si="3"/>
        <v>0</v>
      </c>
      <c r="S4" s="6">
        <f t="shared" si="3"/>
        <v>0</v>
      </c>
      <c r="T4" s="6">
        <f t="shared" si="3"/>
        <v>0</v>
      </c>
      <c r="U4" s="6">
        <f t="shared" si="3"/>
        <v>2.2849212542881653E-3</v>
      </c>
      <c r="V4" s="6">
        <f t="shared" si="3"/>
        <v>0</v>
      </c>
      <c r="W4" s="6">
        <f t="shared" si="3"/>
        <v>0</v>
      </c>
      <c r="X4" s="6">
        <f t="shared" si="3"/>
        <v>0</v>
      </c>
      <c r="Y4" s="6">
        <f t="shared" si="3"/>
        <v>0</v>
      </c>
      <c r="Z4" s="6">
        <f t="shared" si="3"/>
        <v>0</v>
      </c>
      <c r="AA4" s="6">
        <f t="shared" si="3"/>
        <v>0</v>
      </c>
      <c r="AB4" s="6">
        <f t="shared" si="3"/>
        <v>0</v>
      </c>
      <c r="AC4" s="6">
        <f t="shared" si="3"/>
        <v>0</v>
      </c>
      <c r="AD4" s="6">
        <f t="shared" si="3"/>
        <v>0</v>
      </c>
      <c r="AE4" s="6">
        <f t="shared" si="3"/>
        <v>0</v>
      </c>
      <c r="AF4" s="6">
        <f t="shared" si="3"/>
        <v>0</v>
      </c>
      <c r="AG4" s="6">
        <f t="shared" si="3"/>
        <v>1.0600905277224338E-4</v>
      </c>
      <c r="AH4" s="6">
        <f t="shared" si="3"/>
        <v>0</v>
      </c>
      <c r="AI4" s="6">
        <f t="shared" si="3"/>
        <v>0</v>
      </c>
      <c r="AJ4" s="6">
        <f t="shared" si="3"/>
        <v>0</v>
      </c>
      <c r="AK4" s="6">
        <f t="shared" si="3"/>
        <v>1.7313036256773415E-4</v>
      </c>
      <c r="AL4" s="6">
        <f t="shared" si="3"/>
        <v>0</v>
      </c>
      <c r="AM4" s="6">
        <f t="shared" si="3"/>
        <v>0</v>
      </c>
      <c r="AN4" s="6">
        <f t="shared" si="3"/>
        <v>2.6259838068761383E-2</v>
      </c>
      <c r="AO4" s="6">
        <f t="shared" si="3"/>
        <v>0</v>
      </c>
      <c r="AP4" s="6">
        <f t="shared" si="3"/>
        <v>6.7531821861719172E-3</v>
      </c>
      <c r="AQ4" s="6">
        <f t="shared" si="3"/>
        <v>0.87045134739926566</v>
      </c>
      <c r="AR4" s="6">
        <f t="shared" si="3"/>
        <v>5.1807596283369765E-4</v>
      </c>
      <c r="AS4" s="6">
        <f t="shared" si="3"/>
        <v>0</v>
      </c>
      <c r="AT4" s="6">
        <f t="shared" si="3"/>
        <v>0</v>
      </c>
      <c r="AU4" s="6">
        <f t="shared" si="3"/>
        <v>0</v>
      </c>
      <c r="AV4" s="6">
        <f t="shared" si="3"/>
        <v>0</v>
      </c>
      <c r="AW4" s="6">
        <f t="shared" si="3"/>
        <v>0</v>
      </c>
      <c r="AX4" s="6">
        <f t="shared" si="3"/>
        <v>0</v>
      </c>
      <c r="AY4" s="6">
        <f t="shared" si="3"/>
        <v>2.2271090309107396E-2</v>
      </c>
      <c r="AZ4" s="6">
        <f t="shared" si="3"/>
        <v>0</v>
      </c>
      <c r="BA4" s="6">
        <f t="shared" si="3"/>
        <v>4.7277906701188943E-3</v>
      </c>
      <c r="BB4" s="6">
        <f t="shared" si="3"/>
        <v>0</v>
      </c>
      <c r="BC4" s="6">
        <f t="shared" si="3"/>
        <v>0</v>
      </c>
      <c r="BD4" s="6">
        <f t="shared" si="3"/>
        <v>1.3393458738167307E-2</v>
      </c>
      <c r="BE4" s="6">
        <f t="shared" si="3"/>
        <v>0</v>
      </c>
      <c r="BF4" s="6">
        <f t="shared" si="3"/>
        <v>5.1414652953625926E-2</v>
      </c>
      <c r="BG4" s="6">
        <f t="shared" si="3"/>
        <v>1.3558770933093088E-3</v>
      </c>
      <c r="BH4" s="6">
        <f t="shared" si="3"/>
        <v>0</v>
      </c>
      <c r="BI4" s="6">
        <f t="shared" si="3"/>
        <v>1.9540424959808305E-4</v>
      </c>
      <c r="BJ4" s="6">
        <f t="shared" si="3"/>
        <v>0</v>
      </c>
      <c r="BK4" s="6">
        <f t="shared" si="3"/>
        <v>0</v>
      </c>
      <c r="BL4" s="6">
        <f t="shared" si="3"/>
        <v>9.5221699412253782E-5</v>
      </c>
      <c r="BM4" s="6">
        <f t="shared" si="3"/>
        <v>0</v>
      </c>
      <c r="BN4" s="6">
        <f t="shared" si="3"/>
        <v>0</v>
      </c>
      <c r="BO4" s="6">
        <f t="shared" si="3"/>
        <v>0</v>
      </c>
      <c r="BP4" s="6">
        <f t="shared" si="3"/>
        <v>0</v>
      </c>
      <c r="BR4" s="8">
        <f t="shared" si="2"/>
        <v>0.99999999999999989</v>
      </c>
    </row>
    <row r="5" spans="1:70" ht="14.25" customHeight="1" x14ac:dyDescent="0.55000000000000004">
      <c r="A5" s="3" t="str">
        <f t="shared" si="0"/>
        <v>Constructions and construction works</v>
      </c>
      <c r="B5" t="str">
        <f>VLOOKUP(C5,'List DFØ'!$A:$B,2,FALSE)</f>
        <v>Bygninger</v>
      </c>
      <c r="C5" s="47">
        <v>110</v>
      </c>
      <c r="D5" s="6">
        <f>D43</f>
        <v>0</v>
      </c>
      <c r="E5" s="6">
        <f t="shared" ref="E5:BP5" si="4">E43</f>
        <v>0</v>
      </c>
      <c r="F5" s="6">
        <f t="shared" si="4"/>
        <v>0</v>
      </c>
      <c r="G5" s="6">
        <f t="shared" si="4"/>
        <v>0</v>
      </c>
      <c r="H5" s="6">
        <f t="shared" si="4"/>
        <v>0</v>
      </c>
      <c r="I5" s="6">
        <f t="shared" si="4"/>
        <v>0</v>
      </c>
      <c r="J5" s="6">
        <f t="shared" si="4"/>
        <v>0</v>
      </c>
      <c r="K5" s="6">
        <f t="shared" si="4"/>
        <v>0</v>
      </c>
      <c r="L5" s="6">
        <f t="shared" si="4"/>
        <v>0</v>
      </c>
      <c r="M5" s="6">
        <f t="shared" si="4"/>
        <v>0</v>
      </c>
      <c r="N5" s="6">
        <f t="shared" si="4"/>
        <v>0</v>
      </c>
      <c r="O5" s="6">
        <f t="shared" si="4"/>
        <v>0</v>
      </c>
      <c r="P5" s="6">
        <f t="shared" si="4"/>
        <v>0</v>
      </c>
      <c r="Q5" s="6">
        <f t="shared" si="4"/>
        <v>0</v>
      </c>
      <c r="R5" s="6">
        <f t="shared" si="4"/>
        <v>0</v>
      </c>
      <c r="S5" s="6">
        <f t="shared" si="4"/>
        <v>0</v>
      </c>
      <c r="T5" s="6">
        <f t="shared" si="4"/>
        <v>0</v>
      </c>
      <c r="U5" s="6">
        <f t="shared" si="4"/>
        <v>0</v>
      </c>
      <c r="V5" s="6">
        <f t="shared" si="4"/>
        <v>0</v>
      </c>
      <c r="W5" s="6">
        <f t="shared" si="4"/>
        <v>0</v>
      </c>
      <c r="X5" s="6">
        <f t="shared" si="4"/>
        <v>0</v>
      </c>
      <c r="Y5" s="6">
        <f t="shared" si="4"/>
        <v>6.0747036951022747E-4</v>
      </c>
      <c r="Z5" s="6">
        <f t="shared" si="4"/>
        <v>0</v>
      </c>
      <c r="AA5" s="6">
        <f t="shared" si="4"/>
        <v>0</v>
      </c>
      <c r="AB5" s="6">
        <f t="shared" si="4"/>
        <v>0</v>
      </c>
      <c r="AC5" s="6">
        <f t="shared" si="4"/>
        <v>1.5194002175085885E-2</v>
      </c>
      <c r="AD5" s="6">
        <f t="shared" si="4"/>
        <v>0.78962949549498229</v>
      </c>
      <c r="AE5" s="6">
        <f t="shared" si="4"/>
        <v>0</v>
      </c>
      <c r="AF5" s="6">
        <f t="shared" si="4"/>
        <v>-4.5719109668462109E-3</v>
      </c>
      <c r="AG5" s="6">
        <f t="shared" si="4"/>
        <v>4.8480861801003874E-4</v>
      </c>
      <c r="AH5" s="6">
        <f t="shared" si="4"/>
        <v>6.9504618937096959E-4</v>
      </c>
      <c r="AI5" s="6">
        <f t="shared" si="4"/>
        <v>0</v>
      </c>
      <c r="AJ5" s="6">
        <f t="shared" si="4"/>
        <v>0</v>
      </c>
      <c r="AK5" s="6">
        <f t="shared" si="4"/>
        <v>0</v>
      </c>
      <c r="AL5" s="6">
        <f t="shared" si="4"/>
        <v>0</v>
      </c>
      <c r="AM5" s="6">
        <f t="shared" si="4"/>
        <v>0</v>
      </c>
      <c r="AN5" s="6">
        <f t="shared" si="4"/>
        <v>0</v>
      </c>
      <c r="AO5" s="6">
        <f t="shared" si="4"/>
        <v>0</v>
      </c>
      <c r="AP5" s="6">
        <f t="shared" si="4"/>
        <v>0</v>
      </c>
      <c r="AQ5" s="6">
        <f t="shared" si="4"/>
        <v>0</v>
      </c>
      <c r="AR5" s="6">
        <f t="shared" si="4"/>
        <v>0</v>
      </c>
      <c r="AS5" s="6">
        <f t="shared" si="4"/>
        <v>0</v>
      </c>
      <c r="AT5" s="6">
        <f t="shared" si="4"/>
        <v>0</v>
      </c>
      <c r="AU5" s="6">
        <f t="shared" si="4"/>
        <v>0</v>
      </c>
      <c r="AV5" s="6">
        <f t="shared" si="4"/>
        <v>0</v>
      </c>
      <c r="AW5" s="6">
        <f t="shared" si="4"/>
        <v>0</v>
      </c>
      <c r="AX5" s="6">
        <f t="shared" si="4"/>
        <v>0.15316045947118179</v>
      </c>
      <c r="AY5" s="6">
        <f t="shared" si="4"/>
        <v>0</v>
      </c>
      <c r="AZ5" s="6">
        <f t="shared" si="4"/>
        <v>0</v>
      </c>
      <c r="BA5" s="6">
        <f t="shared" si="4"/>
        <v>0</v>
      </c>
      <c r="BB5" s="6">
        <f t="shared" si="4"/>
        <v>0</v>
      </c>
      <c r="BC5" s="6">
        <f t="shared" si="4"/>
        <v>0</v>
      </c>
      <c r="BD5" s="6">
        <f t="shared" si="4"/>
        <v>0</v>
      </c>
      <c r="BE5" s="6">
        <f t="shared" si="4"/>
        <v>4.0445622136268081E-2</v>
      </c>
      <c r="BF5" s="6">
        <f t="shared" si="4"/>
        <v>3.6054687018191806E-3</v>
      </c>
      <c r="BG5" s="6">
        <f t="shared" si="4"/>
        <v>7.4953781061765361E-4</v>
      </c>
      <c r="BH5" s="6">
        <f t="shared" si="4"/>
        <v>0</v>
      </c>
      <c r="BI5" s="6">
        <f t="shared" si="4"/>
        <v>0</v>
      </c>
      <c r="BJ5" s="6">
        <f t="shared" si="4"/>
        <v>0</v>
      </c>
      <c r="BK5" s="6">
        <f t="shared" si="4"/>
        <v>0</v>
      </c>
      <c r="BL5" s="6">
        <f t="shared" si="4"/>
        <v>0</v>
      </c>
      <c r="BM5" s="6">
        <f t="shared" si="4"/>
        <v>0</v>
      </c>
      <c r="BN5" s="6">
        <f t="shared" si="4"/>
        <v>0</v>
      </c>
      <c r="BO5" s="6">
        <f t="shared" si="4"/>
        <v>0</v>
      </c>
      <c r="BP5" s="6">
        <f t="shared" si="4"/>
        <v>0</v>
      </c>
      <c r="BR5" s="8">
        <f t="shared" si="2"/>
        <v>1</v>
      </c>
    </row>
    <row r="6" spans="1:70" ht="14.25" customHeight="1" x14ac:dyDescent="0.55000000000000004">
      <c r="A6" s="3" t="str">
        <f t="shared" si="0"/>
        <v>Real estate services (excluding imputed rents)</v>
      </c>
      <c r="B6" t="str">
        <f>VLOOKUP(C6,'List DFØ'!$A:$B,2,FALSE)</f>
        <v>Bygningsmessige anlegg</v>
      </c>
      <c r="C6" s="47">
        <v>112</v>
      </c>
      <c r="D6" s="6">
        <f>D45</f>
        <v>0</v>
      </c>
      <c r="E6" s="6">
        <f t="shared" ref="E6:BP6" si="5">E45</f>
        <v>0</v>
      </c>
      <c r="F6" s="6">
        <f t="shared" si="5"/>
        <v>0</v>
      </c>
      <c r="G6" s="6">
        <f t="shared" si="5"/>
        <v>0</v>
      </c>
      <c r="H6" s="6">
        <f t="shared" si="5"/>
        <v>0</v>
      </c>
      <c r="I6" s="6">
        <f t="shared" si="5"/>
        <v>0</v>
      </c>
      <c r="J6" s="6">
        <f t="shared" si="5"/>
        <v>0</v>
      </c>
      <c r="K6" s="6">
        <f t="shared" si="5"/>
        <v>0</v>
      </c>
      <c r="L6" s="6">
        <f t="shared" si="5"/>
        <v>0</v>
      </c>
      <c r="M6" s="6">
        <f t="shared" si="5"/>
        <v>0</v>
      </c>
      <c r="N6" s="6">
        <f t="shared" si="5"/>
        <v>0</v>
      </c>
      <c r="O6" s="6">
        <f t="shared" si="5"/>
        <v>0</v>
      </c>
      <c r="P6" s="6">
        <f t="shared" si="5"/>
        <v>0</v>
      </c>
      <c r="Q6" s="6">
        <f t="shared" si="5"/>
        <v>0</v>
      </c>
      <c r="R6" s="6">
        <f t="shared" si="5"/>
        <v>0</v>
      </c>
      <c r="S6" s="6">
        <f t="shared" si="5"/>
        <v>0</v>
      </c>
      <c r="T6" s="6">
        <f t="shared" si="5"/>
        <v>0</v>
      </c>
      <c r="U6" s="6">
        <f t="shared" si="5"/>
        <v>0</v>
      </c>
      <c r="V6" s="6">
        <f t="shared" si="5"/>
        <v>0</v>
      </c>
      <c r="W6" s="6">
        <f t="shared" si="5"/>
        <v>0</v>
      </c>
      <c r="X6" s="6">
        <f t="shared" si="5"/>
        <v>0</v>
      </c>
      <c r="Y6" s="6">
        <f t="shared" si="5"/>
        <v>0</v>
      </c>
      <c r="Z6" s="6">
        <f t="shared" si="5"/>
        <v>0</v>
      </c>
      <c r="AA6" s="6">
        <f t="shared" si="5"/>
        <v>0</v>
      </c>
      <c r="AB6" s="6">
        <f t="shared" si="5"/>
        <v>0</v>
      </c>
      <c r="AC6" s="6">
        <f t="shared" si="5"/>
        <v>0</v>
      </c>
      <c r="AD6" s="6">
        <f t="shared" si="5"/>
        <v>4.093261764807072E-2</v>
      </c>
      <c r="AE6" s="6">
        <f t="shared" si="5"/>
        <v>0</v>
      </c>
      <c r="AF6" s="6">
        <f t="shared" si="5"/>
        <v>0</v>
      </c>
      <c r="AG6" s="6">
        <f t="shared" si="5"/>
        <v>0</v>
      </c>
      <c r="AH6" s="6">
        <f t="shared" si="5"/>
        <v>0</v>
      </c>
      <c r="AI6" s="6">
        <f t="shared" si="5"/>
        <v>0</v>
      </c>
      <c r="AJ6" s="6">
        <f t="shared" si="5"/>
        <v>0</v>
      </c>
      <c r="AK6" s="6">
        <f t="shared" si="5"/>
        <v>0</v>
      </c>
      <c r="AL6" s="6">
        <f t="shared" si="5"/>
        <v>0</v>
      </c>
      <c r="AM6" s="6">
        <f t="shared" si="5"/>
        <v>0</v>
      </c>
      <c r="AN6" s="6">
        <f t="shared" si="5"/>
        <v>0</v>
      </c>
      <c r="AO6" s="6">
        <f t="shared" si="5"/>
        <v>0</v>
      </c>
      <c r="AP6" s="6">
        <f t="shared" si="5"/>
        <v>0</v>
      </c>
      <c r="AQ6" s="6">
        <f t="shared" si="5"/>
        <v>0.44877423657339682</v>
      </c>
      <c r="AR6" s="6">
        <f t="shared" si="5"/>
        <v>0</v>
      </c>
      <c r="AS6" s="6">
        <f t="shared" si="5"/>
        <v>0</v>
      </c>
      <c r="AT6" s="6">
        <f t="shared" si="5"/>
        <v>0</v>
      </c>
      <c r="AU6" s="6">
        <f t="shared" si="5"/>
        <v>0.51029314577853246</v>
      </c>
      <c r="AV6" s="6">
        <f t="shared" si="5"/>
        <v>0</v>
      </c>
      <c r="AW6" s="6">
        <f t="shared" si="5"/>
        <v>0</v>
      </c>
      <c r="AX6" s="6">
        <f t="shared" si="5"/>
        <v>0</v>
      </c>
      <c r="AY6" s="6">
        <f t="shared" si="5"/>
        <v>0</v>
      </c>
      <c r="AZ6" s="6">
        <f t="shared" si="5"/>
        <v>0</v>
      </c>
      <c r="BA6" s="6">
        <f t="shared" si="5"/>
        <v>0</v>
      </c>
      <c r="BB6" s="6">
        <f t="shared" si="5"/>
        <v>0</v>
      </c>
      <c r="BC6" s="6">
        <f t="shared" si="5"/>
        <v>0</v>
      </c>
      <c r="BD6" s="6">
        <f t="shared" si="5"/>
        <v>0</v>
      </c>
      <c r="BE6" s="6">
        <f t="shared" si="5"/>
        <v>0</v>
      </c>
      <c r="BF6" s="6">
        <f t="shared" si="5"/>
        <v>0</v>
      </c>
      <c r="BG6" s="6">
        <f t="shared" si="5"/>
        <v>0</v>
      </c>
      <c r="BH6" s="6">
        <f t="shared" si="5"/>
        <v>0</v>
      </c>
      <c r="BI6" s="6">
        <f t="shared" si="5"/>
        <v>0</v>
      </c>
      <c r="BJ6" s="6">
        <f t="shared" si="5"/>
        <v>0</v>
      </c>
      <c r="BK6" s="6">
        <f t="shared" si="5"/>
        <v>0</v>
      </c>
      <c r="BL6" s="6">
        <f t="shared" si="5"/>
        <v>0</v>
      </c>
      <c r="BM6" s="6">
        <f t="shared" si="5"/>
        <v>0</v>
      </c>
      <c r="BN6" s="6">
        <f t="shared" si="5"/>
        <v>0</v>
      </c>
      <c r="BO6" s="6">
        <f t="shared" si="5"/>
        <v>0</v>
      </c>
      <c r="BP6" s="6">
        <f t="shared" si="5"/>
        <v>0</v>
      </c>
      <c r="BR6" s="8">
        <f t="shared" si="2"/>
        <v>1</v>
      </c>
    </row>
    <row r="7" spans="1:70" ht="14.25" customHeight="1" x14ac:dyDescent="0.55000000000000004">
      <c r="A7" s="3" t="str">
        <f t="shared" si="0"/>
        <v>Constructions and construction works</v>
      </c>
      <c r="B7" t="str">
        <f>VLOOKUP(C7,'List DFØ'!$A:$B,2,FALSE)</f>
        <v>Anlegg under utførelse</v>
      </c>
      <c r="C7" s="48">
        <v>113</v>
      </c>
      <c r="D7" s="6">
        <f>AVERAGE(D43:D51)</f>
        <v>0</v>
      </c>
      <c r="E7" s="6">
        <f t="shared" ref="E7:BP7" si="6">AVERAGE(E43:E51)</f>
        <v>0</v>
      </c>
      <c r="F7" s="6">
        <f t="shared" si="6"/>
        <v>0</v>
      </c>
      <c r="G7" s="6">
        <f t="shared" si="6"/>
        <v>0</v>
      </c>
      <c r="H7" s="6">
        <f t="shared" si="6"/>
        <v>0</v>
      </c>
      <c r="I7" s="6">
        <f t="shared" si="6"/>
        <v>0</v>
      </c>
      <c r="J7" s="6">
        <f t="shared" si="6"/>
        <v>0</v>
      </c>
      <c r="K7" s="6">
        <f t="shared" si="6"/>
        <v>0</v>
      </c>
      <c r="L7" s="6">
        <f t="shared" si="6"/>
        <v>0</v>
      </c>
      <c r="M7" s="6">
        <f t="shared" si="6"/>
        <v>0</v>
      </c>
      <c r="N7" s="6">
        <f t="shared" si="6"/>
        <v>0</v>
      </c>
      <c r="O7" s="6">
        <f t="shared" si="6"/>
        <v>0</v>
      </c>
      <c r="P7" s="6">
        <f t="shared" si="6"/>
        <v>0</v>
      </c>
      <c r="Q7" s="6">
        <f t="shared" si="6"/>
        <v>0</v>
      </c>
      <c r="R7" s="6">
        <f t="shared" si="6"/>
        <v>0</v>
      </c>
      <c r="S7" s="6">
        <f t="shared" si="6"/>
        <v>2.1940701174999679E-3</v>
      </c>
      <c r="T7" s="6">
        <f t="shared" si="6"/>
        <v>0</v>
      </c>
      <c r="U7" s="6">
        <f t="shared" si="6"/>
        <v>9.4412522334592752E-3</v>
      </c>
      <c r="V7" s="6">
        <f t="shared" si="6"/>
        <v>8.888479319721837E-2</v>
      </c>
      <c r="W7" s="6">
        <f t="shared" si="6"/>
        <v>0</v>
      </c>
      <c r="X7" s="6">
        <f t="shared" si="6"/>
        <v>0</v>
      </c>
      <c r="Y7" s="6">
        <f t="shared" si="6"/>
        <v>5.246239634543663E-3</v>
      </c>
      <c r="Z7" s="6">
        <f t="shared" si="6"/>
        <v>0</v>
      </c>
      <c r="AA7" s="6">
        <f t="shared" si="6"/>
        <v>0</v>
      </c>
      <c r="AB7" s="6">
        <f t="shared" si="6"/>
        <v>0</v>
      </c>
      <c r="AC7" s="6">
        <f t="shared" si="6"/>
        <v>2.5323336958476472E-3</v>
      </c>
      <c r="AD7" s="6">
        <f t="shared" si="6"/>
        <v>0.34518774795821433</v>
      </c>
      <c r="AE7" s="6">
        <f t="shared" si="6"/>
        <v>0</v>
      </c>
      <c r="AF7" s="6">
        <f t="shared" si="6"/>
        <v>-7.6198516114103516E-4</v>
      </c>
      <c r="AG7" s="6">
        <f t="shared" si="6"/>
        <v>8.0801436335006457E-5</v>
      </c>
      <c r="AH7" s="6">
        <f t="shared" si="6"/>
        <v>1.1584103156182826E-4</v>
      </c>
      <c r="AI7" s="6">
        <f t="shared" si="6"/>
        <v>0</v>
      </c>
      <c r="AJ7" s="6">
        <f t="shared" si="6"/>
        <v>0</v>
      </c>
      <c r="AK7" s="6">
        <f t="shared" si="6"/>
        <v>0</v>
      </c>
      <c r="AL7" s="6">
        <f t="shared" si="6"/>
        <v>0</v>
      </c>
      <c r="AM7" s="6">
        <f t="shared" si="6"/>
        <v>0</v>
      </c>
      <c r="AN7" s="6">
        <f t="shared" si="6"/>
        <v>0</v>
      </c>
      <c r="AO7" s="6">
        <f t="shared" si="6"/>
        <v>0</v>
      </c>
      <c r="AP7" s="6">
        <f t="shared" si="6"/>
        <v>1.4571191298929026E-3</v>
      </c>
      <c r="AQ7" s="6">
        <f t="shared" si="6"/>
        <v>0.10393384382998189</v>
      </c>
      <c r="AR7" s="6">
        <f t="shared" si="6"/>
        <v>0</v>
      </c>
      <c r="AS7" s="6">
        <f t="shared" si="6"/>
        <v>0</v>
      </c>
      <c r="AT7" s="6">
        <f t="shared" si="6"/>
        <v>0</v>
      </c>
      <c r="AU7" s="6">
        <f t="shared" si="6"/>
        <v>0.22450958795078499</v>
      </c>
      <c r="AV7" s="6">
        <f t="shared" si="6"/>
        <v>0</v>
      </c>
      <c r="AW7" s="6">
        <f t="shared" si="6"/>
        <v>0</v>
      </c>
      <c r="AX7" s="6">
        <f t="shared" si="6"/>
        <v>2.8241639240725369E-2</v>
      </c>
      <c r="AY7" s="6">
        <f t="shared" si="6"/>
        <v>0</v>
      </c>
      <c r="AZ7" s="6">
        <f t="shared" si="6"/>
        <v>0</v>
      </c>
      <c r="BA7" s="6">
        <f t="shared" si="6"/>
        <v>0</v>
      </c>
      <c r="BB7" s="6">
        <f t="shared" si="6"/>
        <v>0.1083962151155827</v>
      </c>
      <c r="BC7" s="6">
        <f t="shared" si="6"/>
        <v>0</v>
      </c>
      <c r="BD7" s="6">
        <f t="shared" si="6"/>
        <v>0</v>
      </c>
      <c r="BE7" s="6">
        <f t="shared" si="6"/>
        <v>7.9814666170753654E-2</v>
      </c>
      <c r="BF7" s="6">
        <f t="shared" si="6"/>
        <v>6.0091145030319684E-4</v>
      </c>
      <c r="BG7" s="6">
        <f t="shared" si="6"/>
        <v>1.2492296843627561E-4</v>
      </c>
      <c r="BH7" s="6">
        <f t="shared" si="6"/>
        <v>0</v>
      </c>
      <c r="BI7" s="6">
        <f t="shared" si="6"/>
        <v>0</v>
      </c>
      <c r="BJ7" s="6">
        <f t="shared" si="6"/>
        <v>0</v>
      </c>
      <c r="BK7" s="6">
        <f t="shared" si="6"/>
        <v>0</v>
      </c>
      <c r="BL7" s="6">
        <f t="shared" si="6"/>
        <v>0</v>
      </c>
      <c r="BM7" s="6">
        <f t="shared" si="6"/>
        <v>0</v>
      </c>
      <c r="BN7" s="6">
        <f t="shared" si="6"/>
        <v>0</v>
      </c>
      <c r="BO7" s="6">
        <f t="shared" si="6"/>
        <v>0</v>
      </c>
      <c r="BP7" s="6">
        <f t="shared" si="6"/>
        <v>0</v>
      </c>
      <c r="BR7" s="8">
        <f t="shared" si="2"/>
        <v>0.99999999999999989</v>
      </c>
    </row>
    <row r="8" spans="1:70" ht="14.25" customHeight="1" x14ac:dyDescent="0.55000000000000004">
      <c r="A8" s="3" t="str">
        <f t="shared" si="0"/>
        <v>Real estate services (excluding imputed rents)</v>
      </c>
      <c r="B8" t="s">
        <v>133</v>
      </c>
      <c r="C8" s="47">
        <v>114</v>
      </c>
      <c r="D8" s="6">
        <f t="shared" ref="D8:D14" si="7">D46</f>
        <v>0</v>
      </c>
      <c r="E8" s="6">
        <f t="shared" ref="E8:BP8" si="8">E46</f>
        <v>0</v>
      </c>
      <c r="F8" s="6">
        <f t="shared" si="8"/>
        <v>0</v>
      </c>
      <c r="G8" s="6">
        <f t="shared" si="8"/>
        <v>0</v>
      </c>
      <c r="H8" s="6">
        <f t="shared" si="8"/>
        <v>0</v>
      </c>
      <c r="I8" s="6">
        <f t="shared" si="8"/>
        <v>0</v>
      </c>
      <c r="J8" s="6">
        <f t="shared" si="8"/>
        <v>0</v>
      </c>
      <c r="K8" s="6">
        <f t="shared" si="8"/>
        <v>0</v>
      </c>
      <c r="L8" s="6">
        <f t="shared" si="8"/>
        <v>0</v>
      </c>
      <c r="M8" s="6">
        <f t="shared" si="8"/>
        <v>0</v>
      </c>
      <c r="N8" s="6">
        <f t="shared" si="8"/>
        <v>0</v>
      </c>
      <c r="O8" s="6">
        <f t="shared" si="8"/>
        <v>0</v>
      </c>
      <c r="P8" s="6">
        <f t="shared" si="8"/>
        <v>0</v>
      </c>
      <c r="Q8" s="6">
        <f t="shared" si="8"/>
        <v>0</v>
      </c>
      <c r="R8" s="6">
        <f t="shared" si="8"/>
        <v>0</v>
      </c>
      <c r="S8" s="6">
        <f t="shared" si="8"/>
        <v>0</v>
      </c>
      <c r="T8" s="6">
        <f t="shared" si="8"/>
        <v>0</v>
      </c>
      <c r="U8" s="6">
        <f t="shared" si="8"/>
        <v>0</v>
      </c>
      <c r="V8" s="6">
        <f t="shared" si="8"/>
        <v>0</v>
      </c>
      <c r="W8" s="6">
        <f t="shared" si="8"/>
        <v>0</v>
      </c>
      <c r="X8" s="6">
        <f t="shared" si="8"/>
        <v>0</v>
      </c>
      <c r="Y8" s="6">
        <f t="shared" si="8"/>
        <v>0</v>
      </c>
      <c r="Z8" s="6">
        <f t="shared" si="8"/>
        <v>0</v>
      </c>
      <c r="AA8" s="6">
        <f t="shared" si="8"/>
        <v>0</v>
      </c>
      <c r="AB8" s="6">
        <f t="shared" si="8"/>
        <v>0</v>
      </c>
      <c r="AC8" s="6">
        <f t="shared" si="8"/>
        <v>0</v>
      </c>
      <c r="AD8" s="6">
        <f t="shared" si="8"/>
        <v>0</v>
      </c>
      <c r="AE8" s="6">
        <f t="shared" si="8"/>
        <v>0</v>
      </c>
      <c r="AF8" s="6">
        <f t="shared" si="8"/>
        <v>0</v>
      </c>
      <c r="AG8" s="6">
        <f t="shared" si="8"/>
        <v>0</v>
      </c>
      <c r="AH8" s="6">
        <f t="shared" si="8"/>
        <v>0</v>
      </c>
      <c r="AI8" s="6">
        <f t="shared" si="8"/>
        <v>0</v>
      </c>
      <c r="AJ8" s="6">
        <f t="shared" si="8"/>
        <v>0</v>
      </c>
      <c r="AK8" s="6">
        <f t="shared" si="8"/>
        <v>0</v>
      </c>
      <c r="AL8" s="6">
        <f t="shared" si="8"/>
        <v>0</v>
      </c>
      <c r="AM8" s="6">
        <f t="shared" si="8"/>
        <v>0</v>
      </c>
      <c r="AN8" s="6">
        <f t="shared" si="8"/>
        <v>0</v>
      </c>
      <c r="AO8" s="6">
        <f t="shared" si="8"/>
        <v>0</v>
      </c>
      <c r="AP8" s="6">
        <f t="shared" si="8"/>
        <v>0</v>
      </c>
      <c r="AQ8" s="6">
        <f t="shared" si="8"/>
        <v>0</v>
      </c>
      <c r="AR8" s="6">
        <f t="shared" si="8"/>
        <v>0</v>
      </c>
      <c r="AS8" s="6">
        <f t="shared" si="8"/>
        <v>0</v>
      </c>
      <c r="AT8" s="6">
        <f t="shared" si="8"/>
        <v>0</v>
      </c>
      <c r="AU8" s="6">
        <f t="shared" si="8"/>
        <v>1</v>
      </c>
      <c r="AV8" s="6">
        <f t="shared" si="8"/>
        <v>0</v>
      </c>
      <c r="AW8" s="6">
        <f t="shared" si="8"/>
        <v>0</v>
      </c>
      <c r="AX8" s="6">
        <f t="shared" si="8"/>
        <v>0</v>
      </c>
      <c r="AY8" s="6">
        <f t="shared" si="8"/>
        <v>0</v>
      </c>
      <c r="AZ8" s="6">
        <f t="shared" si="8"/>
        <v>0</v>
      </c>
      <c r="BA8" s="6">
        <f t="shared" si="8"/>
        <v>0</v>
      </c>
      <c r="BB8" s="6">
        <f t="shared" si="8"/>
        <v>0</v>
      </c>
      <c r="BC8" s="6">
        <f t="shared" si="8"/>
        <v>0</v>
      </c>
      <c r="BD8" s="6">
        <f t="shared" si="8"/>
        <v>0</v>
      </c>
      <c r="BE8" s="6">
        <f t="shared" si="8"/>
        <v>0</v>
      </c>
      <c r="BF8" s="6">
        <f t="shared" si="8"/>
        <v>0</v>
      </c>
      <c r="BG8" s="6">
        <f t="shared" si="8"/>
        <v>0</v>
      </c>
      <c r="BH8" s="6">
        <f t="shared" si="8"/>
        <v>0</v>
      </c>
      <c r="BI8" s="6">
        <f t="shared" si="8"/>
        <v>0</v>
      </c>
      <c r="BJ8" s="6">
        <f t="shared" si="8"/>
        <v>0</v>
      </c>
      <c r="BK8" s="6">
        <f t="shared" si="8"/>
        <v>0</v>
      </c>
      <c r="BL8" s="6">
        <f t="shared" si="8"/>
        <v>0</v>
      </c>
      <c r="BM8" s="6">
        <f t="shared" si="8"/>
        <v>0</v>
      </c>
      <c r="BN8" s="6">
        <f t="shared" si="8"/>
        <v>0</v>
      </c>
      <c r="BO8" s="6">
        <f t="shared" si="8"/>
        <v>0</v>
      </c>
      <c r="BP8" s="6">
        <f t="shared" si="8"/>
        <v>0</v>
      </c>
      <c r="BR8" s="8">
        <f t="shared" si="2"/>
        <v>1</v>
      </c>
    </row>
    <row r="9" spans="1:70" ht="14.25" customHeight="1" x14ac:dyDescent="0.55000000000000004">
      <c r="A9" s="3" t="str">
        <f t="shared" si="0"/>
        <v>Constructions and construction works</v>
      </c>
      <c r="B9" t="s">
        <v>134</v>
      </c>
      <c r="C9" s="47">
        <v>115</v>
      </c>
      <c r="D9" s="6">
        <f t="shared" si="7"/>
        <v>0</v>
      </c>
      <c r="E9" s="6">
        <f t="shared" ref="E9:BP9" si="9">E47</f>
        <v>0</v>
      </c>
      <c r="F9" s="6">
        <f t="shared" si="9"/>
        <v>0</v>
      </c>
      <c r="G9" s="6">
        <f t="shared" si="9"/>
        <v>0</v>
      </c>
      <c r="H9" s="6">
        <f t="shared" si="9"/>
        <v>0</v>
      </c>
      <c r="I9" s="6">
        <f t="shared" si="9"/>
        <v>0</v>
      </c>
      <c r="J9" s="6">
        <f t="shared" si="9"/>
        <v>0</v>
      </c>
      <c r="K9" s="6">
        <f t="shared" si="9"/>
        <v>0</v>
      </c>
      <c r="L9" s="6">
        <f t="shared" si="9"/>
        <v>0</v>
      </c>
      <c r="M9" s="6">
        <f t="shared" si="9"/>
        <v>0</v>
      </c>
      <c r="N9" s="6">
        <f t="shared" si="9"/>
        <v>0</v>
      </c>
      <c r="O9" s="6">
        <f t="shared" si="9"/>
        <v>0</v>
      </c>
      <c r="P9" s="6">
        <f t="shared" si="9"/>
        <v>0</v>
      </c>
      <c r="Q9" s="6">
        <f t="shared" si="9"/>
        <v>0</v>
      </c>
      <c r="R9" s="6">
        <f t="shared" si="9"/>
        <v>0</v>
      </c>
      <c r="S9" s="6">
        <f t="shared" si="9"/>
        <v>0</v>
      </c>
      <c r="T9" s="6">
        <f t="shared" si="9"/>
        <v>0</v>
      </c>
      <c r="U9" s="6">
        <f t="shared" si="9"/>
        <v>0</v>
      </c>
      <c r="V9" s="6">
        <f t="shared" si="9"/>
        <v>0</v>
      </c>
      <c r="W9" s="6">
        <f t="shared" si="9"/>
        <v>0</v>
      </c>
      <c r="X9" s="6">
        <f t="shared" si="9"/>
        <v>0</v>
      </c>
      <c r="Y9" s="6">
        <f t="shared" si="9"/>
        <v>0</v>
      </c>
      <c r="Z9" s="6">
        <f t="shared" si="9"/>
        <v>0</v>
      </c>
      <c r="AA9" s="6">
        <f t="shared" si="9"/>
        <v>0</v>
      </c>
      <c r="AB9" s="6">
        <f t="shared" si="9"/>
        <v>0</v>
      </c>
      <c r="AC9" s="6">
        <f t="shared" si="9"/>
        <v>0</v>
      </c>
      <c r="AD9" s="6">
        <f t="shared" si="9"/>
        <v>1</v>
      </c>
      <c r="AE9" s="6">
        <f t="shared" si="9"/>
        <v>0</v>
      </c>
      <c r="AF9" s="6">
        <f t="shared" si="9"/>
        <v>0</v>
      </c>
      <c r="AG9" s="6">
        <f t="shared" si="9"/>
        <v>0</v>
      </c>
      <c r="AH9" s="6">
        <f t="shared" si="9"/>
        <v>0</v>
      </c>
      <c r="AI9" s="6">
        <f t="shared" si="9"/>
        <v>0</v>
      </c>
      <c r="AJ9" s="6">
        <f t="shared" si="9"/>
        <v>0</v>
      </c>
      <c r="AK9" s="6">
        <f t="shared" si="9"/>
        <v>0</v>
      </c>
      <c r="AL9" s="6">
        <f t="shared" si="9"/>
        <v>0</v>
      </c>
      <c r="AM9" s="6">
        <f t="shared" si="9"/>
        <v>0</v>
      </c>
      <c r="AN9" s="6">
        <f t="shared" si="9"/>
        <v>0</v>
      </c>
      <c r="AO9" s="6">
        <f t="shared" si="9"/>
        <v>0</v>
      </c>
      <c r="AP9" s="6">
        <f t="shared" si="9"/>
        <v>0</v>
      </c>
      <c r="AQ9" s="6">
        <f t="shared" si="9"/>
        <v>0</v>
      </c>
      <c r="AR9" s="6">
        <f t="shared" si="9"/>
        <v>0</v>
      </c>
      <c r="AS9" s="6">
        <f t="shared" si="9"/>
        <v>0</v>
      </c>
      <c r="AT9" s="6">
        <f t="shared" si="9"/>
        <v>0</v>
      </c>
      <c r="AU9" s="6">
        <f t="shared" si="9"/>
        <v>0</v>
      </c>
      <c r="AV9" s="6">
        <f t="shared" si="9"/>
        <v>0</v>
      </c>
      <c r="AW9" s="6">
        <f t="shared" si="9"/>
        <v>0</v>
      </c>
      <c r="AX9" s="6">
        <f t="shared" si="9"/>
        <v>0</v>
      </c>
      <c r="AY9" s="6">
        <f t="shared" si="9"/>
        <v>0</v>
      </c>
      <c r="AZ9" s="6">
        <f t="shared" si="9"/>
        <v>0</v>
      </c>
      <c r="BA9" s="6">
        <f t="shared" si="9"/>
        <v>0</v>
      </c>
      <c r="BB9" s="6">
        <f t="shared" si="9"/>
        <v>0</v>
      </c>
      <c r="BC9" s="6">
        <f t="shared" si="9"/>
        <v>0</v>
      </c>
      <c r="BD9" s="6">
        <f t="shared" si="9"/>
        <v>0</v>
      </c>
      <c r="BE9" s="6">
        <f t="shared" si="9"/>
        <v>0</v>
      </c>
      <c r="BF9" s="6">
        <f t="shared" si="9"/>
        <v>0</v>
      </c>
      <c r="BG9" s="6">
        <f t="shared" si="9"/>
        <v>0</v>
      </c>
      <c r="BH9" s="6">
        <f t="shared" si="9"/>
        <v>0</v>
      </c>
      <c r="BI9" s="6">
        <f t="shared" si="9"/>
        <v>0</v>
      </c>
      <c r="BJ9" s="6">
        <f t="shared" si="9"/>
        <v>0</v>
      </c>
      <c r="BK9" s="6">
        <f t="shared" si="9"/>
        <v>0</v>
      </c>
      <c r="BL9" s="6">
        <f t="shared" si="9"/>
        <v>0</v>
      </c>
      <c r="BM9" s="6">
        <f t="shared" si="9"/>
        <v>0</v>
      </c>
      <c r="BN9" s="6">
        <f t="shared" si="9"/>
        <v>0</v>
      </c>
      <c r="BO9" s="6">
        <f t="shared" si="9"/>
        <v>0</v>
      </c>
      <c r="BP9" s="6">
        <f t="shared" si="9"/>
        <v>0</v>
      </c>
      <c r="BR9" s="8">
        <f t="shared" si="2"/>
        <v>1</v>
      </c>
    </row>
    <row r="10" spans="1:70" ht="14.25" customHeight="1" x14ac:dyDescent="0.55000000000000004">
      <c r="A10" s="3" t="str">
        <f t="shared" si="0"/>
        <v>Constructions and construction works</v>
      </c>
      <c r="B10" t="s">
        <v>135</v>
      </c>
      <c r="C10" s="47">
        <v>116</v>
      </c>
      <c r="D10" s="6">
        <f t="shared" si="7"/>
        <v>0</v>
      </c>
      <c r="E10" s="6">
        <f t="shared" ref="E10:BP10" si="10">E48</f>
        <v>0</v>
      </c>
      <c r="F10" s="6">
        <f t="shared" si="10"/>
        <v>0</v>
      </c>
      <c r="G10" s="6">
        <f t="shared" si="10"/>
        <v>0</v>
      </c>
      <c r="H10" s="6">
        <f t="shared" si="10"/>
        <v>0</v>
      </c>
      <c r="I10" s="6">
        <f t="shared" si="10"/>
        <v>0</v>
      </c>
      <c r="J10" s="6">
        <f t="shared" si="10"/>
        <v>0</v>
      </c>
      <c r="K10" s="6">
        <f t="shared" si="10"/>
        <v>0</v>
      </c>
      <c r="L10" s="6">
        <f t="shared" si="10"/>
        <v>0</v>
      </c>
      <c r="M10" s="6">
        <f t="shared" si="10"/>
        <v>0</v>
      </c>
      <c r="N10" s="6">
        <f t="shared" si="10"/>
        <v>0</v>
      </c>
      <c r="O10" s="6">
        <f t="shared" si="10"/>
        <v>0</v>
      </c>
      <c r="P10" s="6">
        <f t="shared" si="10"/>
        <v>0</v>
      </c>
      <c r="Q10" s="6">
        <f t="shared" si="10"/>
        <v>0</v>
      </c>
      <c r="R10" s="6">
        <f t="shared" si="10"/>
        <v>0</v>
      </c>
      <c r="S10" s="6">
        <f t="shared" si="10"/>
        <v>0</v>
      </c>
      <c r="T10" s="6">
        <f t="shared" si="10"/>
        <v>0</v>
      </c>
      <c r="U10" s="6">
        <f t="shared" si="10"/>
        <v>0</v>
      </c>
      <c r="V10" s="6">
        <f t="shared" si="10"/>
        <v>0</v>
      </c>
      <c r="W10" s="6">
        <f t="shared" si="10"/>
        <v>0</v>
      </c>
      <c r="X10" s="6">
        <f t="shared" si="10"/>
        <v>0</v>
      </c>
      <c r="Y10" s="6">
        <f t="shared" si="10"/>
        <v>3.0373518475511373E-4</v>
      </c>
      <c r="Z10" s="6">
        <f t="shared" si="10"/>
        <v>0</v>
      </c>
      <c r="AA10" s="6">
        <f t="shared" si="10"/>
        <v>0</v>
      </c>
      <c r="AB10" s="6">
        <f t="shared" si="10"/>
        <v>0</v>
      </c>
      <c r="AC10" s="6">
        <f t="shared" si="10"/>
        <v>7.5970010875429424E-3</v>
      </c>
      <c r="AD10" s="6">
        <f t="shared" si="10"/>
        <v>0.89481474774749115</v>
      </c>
      <c r="AE10" s="6">
        <f t="shared" si="10"/>
        <v>0</v>
      </c>
      <c r="AF10" s="6">
        <f t="shared" si="10"/>
        <v>-2.2859554834231055E-3</v>
      </c>
      <c r="AG10" s="6">
        <f t="shared" si="10"/>
        <v>2.4240430900501937E-4</v>
      </c>
      <c r="AH10" s="6">
        <f t="shared" si="10"/>
        <v>3.4752309468548479E-4</v>
      </c>
      <c r="AI10" s="6">
        <f t="shared" si="10"/>
        <v>0</v>
      </c>
      <c r="AJ10" s="6">
        <f t="shared" si="10"/>
        <v>0</v>
      </c>
      <c r="AK10" s="6">
        <f t="shared" si="10"/>
        <v>0</v>
      </c>
      <c r="AL10" s="6">
        <f t="shared" si="10"/>
        <v>0</v>
      </c>
      <c r="AM10" s="6">
        <f t="shared" si="10"/>
        <v>0</v>
      </c>
      <c r="AN10" s="6">
        <f t="shared" si="10"/>
        <v>0</v>
      </c>
      <c r="AO10" s="6">
        <f t="shared" si="10"/>
        <v>0</v>
      </c>
      <c r="AP10" s="6">
        <f t="shared" si="10"/>
        <v>0</v>
      </c>
      <c r="AQ10" s="6">
        <f t="shared" si="10"/>
        <v>0</v>
      </c>
      <c r="AR10" s="6">
        <f t="shared" si="10"/>
        <v>0</v>
      </c>
      <c r="AS10" s="6">
        <f t="shared" si="10"/>
        <v>0</v>
      </c>
      <c r="AT10" s="6">
        <f t="shared" si="10"/>
        <v>0</v>
      </c>
      <c r="AU10" s="6">
        <f t="shared" si="10"/>
        <v>0</v>
      </c>
      <c r="AV10" s="6">
        <f t="shared" si="10"/>
        <v>0</v>
      </c>
      <c r="AW10" s="6">
        <f t="shared" si="10"/>
        <v>0</v>
      </c>
      <c r="AX10" s="6">
        <f t="shared" si="10"/>
        <v>7.6580229735590893E-2</v>
      </c>
      <c r="AY10" s="6">
        <f t="shared" si="10"/>
        <v>0</v>
      </c>
      <c r="AZ10" s="6">
        <f t="shared" si="10"/>
        <v>0</v>
      </c>
      <c r="BA10" s="6">
        <f t="shared" si="10"/>
        <v>0</v>
      </c>
      <c r="BB10" s="6">
        <f t="shared" si="10"/>
        <v>0</v>
      </c>
      <c r="BC10" s="6">
        <f t="shared" si="10"/>
        <v>0</v>
      </c>
      <c r="BD10" s="6">
        <f t="shared" si="10"/>
        <v>0</v>
      </c>
      <c r="BE10" s="6">
        <f t="shared" si="10"/>
        <v>2.022281106813404E-2</v>
      </c>
      <c r="BF10" s="6">
        <f t="shared" si="10"/>
        <v>1.8027343509095903E-3</v>
      </c>
      <c r="BG10" s="6">
        <f t="shared" si="10"/>
        <v>3.7476890530882681E-4</v>
      </c>
      <c r="BH10" s="6">
        <f t="shared" si="10"/>
        <v>0</v>
      </c>
      <c r="BI10" s="6">
        <f t="shared" si="10"/>
        <v>0</v>
      </c>
      <c r="BJ10" s="6">
        <f t="shared" si="10"/>
        <v>0</v>
      </c>
      <c r="BK10" s="6">
        <f t="shared" si="10"/>
        <v>0</v>
      </c>
      <c r="BL10" s="6">
        <f t="shared" si="10"/>
        <v>0</v>
      </c>
      <c r="BM10" s="6">
        <f t="shared" si="10"/>
        <v>0</v>
      </c>
      <c r="BN10" s="6">
        <f t="shared" si="10"/>
        <v>0</v>
      </c>
      <c r="BO10" s="6">
        <f t="shared" si="10"/>
        <v>0</v>
      </c>
      <c r="BP10" s="6">
        <f t="shared" si="10"/>
        <v>0</v>
      </c>
      <c r="BR10" s="8">
        <f t="shared" si="2"/>
        <v>0.99999999999999989</v>
      </c>
    </row>
    <row r="11" spans="1:70" ht="14.25" customHeight="1" x14ac:dyDescent="0.55000000000000004">
      <c r="A11" s="3" t="str">
        <f t="shared" si="0"/>
        <v>Security and investigation services; services to buildings and landscape; office administrative, office support and other business support services</v>
      </c>
      <c r="B11" t="str">
        <f>VLOOKUP(C11,'List DFØ'!$A:$B,2,FALSE)</f>
        <v>Infrastruktureiendeler</v>
      </c>
      <c r="C11" s="47">
        <v>117</v>
      </c>
      <c r="D11" s="6">
        <f t="shared" si="7"/>
        <v>0</v>
      </c>
      <c r="E11" s="6">
        <f t="shared" ref="E11:BP11" si="11">E49</f>
        <v>0</v>
      </c>
      <c r="F11" s="6">
        <f t="shared" si="11"/>
        <v>0</v>
      </c>
      <c r="G11" s="6">
        <f t="shared" si="11"/>
        <v>0</v>
      </c>
      <c r="H11" s="6">
        <f t="shared" si="11"/>
        <v>0</v>
      </c>
      <c r="I11" s="6">
        <f t="shared" si="11"/>
        <v>0</v>
      </c>
      <c r="J11" s="6">
        <f t="shared" si="11"/>
        <v>0</v>
      </c>
      <c r="K11" s="6">
        <f t="shared" si="11"/>
        <v>0</v>
      </c>
      <c r="L11" s="6">
        <f t="shared" si="11"/>
        <v>0</v>
      </c>
      <c r="M11" s="6">
        <f t="shared" si="11"/>
        <v>0</v>
      </c>
      <c r="N11" s="6">
        <f t="shared" si="11"/>
        <v>0</v>
      </c>
      <c r="O11" s="6">
        <f t="shared" si="11"/>
        <v>0</v>
      </c>
      <c r="P11" s="6">
        <f t="shared" si="11"/>
        <v>0</v>
      </c>
      <c r="Q11" s="6">
        <f t="shared" si="11"/>
        <v>0</v>
      </c>
      <c r="R11" s="6">
        <f t="shared" si="11"/>
        <v>0</v>
      </c>
      <c r="S11" s="6">
        <f t="shared" si="11"/>
        <v>1.974663105749971E-2</v>
      </c>
      <c r="T11" s="6">
        <f t="shared" si="11"/>
        <v>0</v>
      </c>
      <c r="U11" s="6">
        <f t="shared" si="11"/>
        <v>3.1763479656863512E-2</v>
      </c>
      <c r="V11" s="6">
        <f t="shared" si="11"/>
        <v>2.7228230602640499E-2</v>
      </c>
      <c r="W11" s="6">
        <f t="shared" si="11"/>
        <v>0</v>
      </c>
      <c r="X11" s="6">
        <f t="shared" si="11"/>
        <v>0</v>
      </c>
      <c r="Y11" s="6">
        <f t="shared" si="11"/>
        <v>4.6304951156627625E-2</v>
      </c>
      <c r="Z11" s="6">
        <f t="shared" si="11"/>
        <v>0</v>
      </c>
      <c r="AA11" s="6">
        <f t="shared" si="11"/>
        <v>0</v>
      </c>
      <c r="AB11" s="6">
        <f t="shared" si="11"/>
        <v>0</v>
      </c>
      <c r="AC11" s="6">
        <f t="shared" si="11"/>
        <v>0</v>
      </c>
      <c r="AD11" s="6">
        <f t="shared" si="11"/>
        <v>0.16632295170190853</v>
      </c>
      <c r="AE11" s="6">
        <f t="shared" si="11"/>
        <v>0</v>
      </c>
      <c r="AF11" s="6">
        <f t="shared" si="11"/>
        <v>0</v>
      </c>
      <c r="AG11" s="6">
        <f t="shared" si="11"/>
        <v>0</v>
      </c>
      <c r="AH11" s="6">
        <f t="shared" si="11"/>
        <v>0</v>
      </c>
      <c r="AI11" s="6">
        <f t="shared" si="11"/>
        <v>0</v>
      </c>
      <c r="AJ11" s="6">
        <f t="shared" si="11"/>
        <v>0</v>
      </c>
      <c r="AK11" s="6">
        <f t="shared" si="11"/>
        <v>0</v>
      </c>
      <c r="AL11" s="6">
        <f t="shared" si="11"/>
        <v>0</v>
      </c>
      <c r="AM11" s="6">
        <f t="shared" si="11"/>
        <v>0</v>
      </c>
      <c r="AN11" s="6">
        <f t="shared" si="11"/>
        <v>0</v>
      </c>
      <c r="AO11" s="6">
        <f t="shared" si="11"/>
        <v>0</v>
      </c>
      <c r="AP11" s="6">
        <f t="shared" si="11"/>
        <v>1.3114072169036125E-2</v>
      </c>
      <c r="AQ11" s="6">
        <f t="shared" si="11"/>
        <v>3.7856121323043293E-2</v>
      </c>
      <c r="AR11" s="6">
        <f t="shared" si="11"/>
        <v>0</v>
      </c>
      <c r="AS11" s="6">
        <f t="shared" si="11"/>
        <v>0</v>
      </c>
      <c r="AT11" s="6">
        <f t="shared" si="11"/>
        <v>0</v>
      </c>
      <c r="AU11" s="6">
        <f t="shared" si="11"/>
        <v>0</v>
      </c>
      <c r="AV11" s="6">
        <f t="shared" si="11"/>
        <v>0</v>
      </c>
      <c r="AW11" s="6">
        <f t="shared" si="11"/>
        <v>0</v>
      </c>
      <c r="AX11" s="6">
        <f t="shared" si="11"/>
        <v>0</v>
      </c>
      <c r="AY11" s="6">
        <f t="shared" si="11"/>
        <v>0</v>
      </c>
      <c r="AZ11" s="6">
        <f t="shared" si="11"/>
        <v>0</v>
      </c>
      <c r="BA11" s="6">
        <f t="shared" si="11"/>
        <v>0</v>
      </c>
      <c r="BB11" s="6">
        <f t="shared" si="11"/>
        <v>0</v>
      </c>
      <c r="BC11" s="6">
        <f t="shared" si="11"/>
        <v>0</v>
      </c>
      <c r="BD11" s="6">
        <f t="shared" si="11"/>
        <v>0</v>
      </c>
      <c r="BE11" s="6">
        <f t="shared" si="11"/>
        <v>0.65766356233238077</v>
      </c>
      <c r="BF11" s="6">
        <f t="shared" si="11"/>
        <v>0</v>
      </c>
      <c r="BG11" s="6">
        <f t="shared" si="11"/>
        <v>0</v>
      </c>
      <c r="BH11" s="6">
        <f t="shared" si="11"/>
        <v>0</v>
      </c>
      <c r="BI11" s="6">
        <f t="shared" si="11"/>
        <v>0</v>
      </c>
      <c r="BJ11" s="6">
        <f t="shared" si="11"/>
        <v>0</v>
      </c>
      <c r="BK11" s="6">
        <f t="shared" si="11"/>
        <v>0</v>
      </c>
      <c r="BL11" s="6">
        <f t="shared" si="11"/>
        <v>0</v>
      </c>
      <c r="BM11" s="6">
        <f t="shared" si="11"/>
        <v>0</v>
      </c>
      <c r="BN11" s="6">
        <f t="shared" si="11"/>
        <v>0</v>
      </c>
      <c r="BO11" s="6">
        <f t="shared" si="11"/>
        <v>0</v>
      </c>
      <c r="BP11" s="6">
        <f t="shared" si="11"/>
        <v>0</v>
      </c>
      <c r="BR11" s="8">
        <f t="shared" si="2"/>
        <v>1</v>
      </c>
    </row>
    <row r="12" spans="1:70" ht="14.25" customHeight="1" x14ac:dyDescent="0.55000000000000004">
      <c r="A12" s="3" t="str">
        <f t="shared" si="0"/>
        <v>Rental and leasing services</v>
      </c>
      <c r="B12" t="s">
        <v>136</v>
      </c>
      <c r="C12" s="47">
        <v>118</v>
      </c>
      <c r="D12" s="6">
        <f t="shared" si="7"/>
        <v>0</v>
      </c>
      <c r="E12" s="6">
        <f t="shared" ref="E12:BP12" si="12">E50</f>
        <v>0</v>
      </c>
      <c r="F12" s="6">
        <f t="shared" si="12"/>
        <v>0</v>
      </c>
      <c r="G12" s="6">
        <f t="shared" si="12"/>
        <v>0</v>
      </c>
      <c r="H12" s="6">
        <f t="shared" si="12"/>
        <v>0</v>
      </c>
      <c r="I12" s="6">
        <f t="shared" si="12"/>
        <v>0</v>
      </c>
      <c r="J12" s="6">
        <f t="shared" si="12"/>
        <v>0</v>
      </c>
      <c r="K12" s="6">
        <f t="shared" si="12"/>
        <v>0</v>
      </c>
      <c r="L12" s="6">
        <f t="shared" si="12"/>
        <v>0</v>
      </c>
      <c r="M12" s="6">
        <f t="shared" si="12"/>
        <v>0</v>
      </c>
      <c r="N12" s="6">
        <f t="shared" si="12"/>
        <v>0</v>
      </c>
      <c r="O12" s="6">
        <f t="shared" si="12"/>
        <v>0</v>
      </c>
      <c r="P12" s="6">
        <f t="shared" si="12"/>
        <v>0</v>
      </c>
      <c r="Q12" s="6">
        <f t="shared" si="12"/>
        <v>0</v>
      </c>
      <c r="R12" s="6">
        <f t="shared" si="12"/>
        <v>0</v>
      </c>
      <c r="S12" s="6">
        <f t="shared" si="12"/>
        <v>0</v>
      </c>
      <c r="T12" s="6">
        <f t="shared" si="12"/>
        <v>0</v>
      </c>
      <c r="U12" s="6">
        <f t="shared" si="12"/>
        <v>0</v>
      </c>
      <c r="V12" s="6">
        <f t="shared" si="12"/>
        <v>0</v>
      </c>
      <c r="W12" s="6">
        <f t="shared" si="12"/>
        <v>0</v>
      </c>
      <c r="X12" s="6">
        <f t="shared" si="12"/>
        <v>0</v>
      </c>
      <c r="Y12" s="6">
        <f t="shared" si="12"/>
        <v>0</v>
      </c>
      <c r="Z12" s="6">
        <f t="shared" si="12"/>
        <v>0</v>
      </c>
      <c r="AA12" s="6">
        <f t="shared" si="12"/>
        <v>0</v>
      </c>
      <c r="AB12" s="6">
        <f t="shared" si="12"/>
        <v>0</v>
      </c>
      <c r="AC12" s="6">
        <f t="shared" si="12"/>
        <v>0</v>
      </c>
      <c r="AD12" s="6">
        <f t="shared" si="12"/>
        <v>0</v>
      </c>
      <c r="AE12" s="6">
        <f t="shared" si="12"/>
        <v>0</v>
      </c>
      <c r="AF12" s="6">
        <f t="shared" si="12"/>
        <v>0</v>
      </c>
      <c r="AG12" s="6">
        <f t="shared" si="12"/>
        <v>0</v>
      </c>
      <c r="AH12" s="6">
        <f t="shared" si="12"/>
        <v>0</v>
      </c>
      <c r="AI12" s="6">
        <f t="shared" si="12"/>
        <v>0</v>
      </c>
      <c r="AJ12" s="6">
        <f t="shared" si="12"/>
        <v>0</v>
      </c>
      <c r="AK12" s="6">
        <f t="shared" si="12"/>
        <v>0</v>
      </c>
      <c r="AL12" s="6">
        <f t="shared" si="12"/>
        <v>0</v>
      </c>
      <c r="AM12" s="6">
        <f t="shared" si="12"/>
        <v>0</v>
      </c>
      <c r="AN12" s="6">
        <f t="shared" si="12"/>
        <v>0</v>
      </c>
      <c r="AO12" s="6">
        <f t="shared" si="12"/>
        <v>0</v>
      </c>
      <c r="AP12" s="6">
        <f t="shared" si="12"/>
        <v>0</v>
      </c>
      <c r="AQ12" s="6">
        <f t="shared" si="12"/>
        <v>0</v>
      </c>
      <c r="AR12" s="6">
        <f t="shared" si="12"/>
        <v>0</v>
      </c>
      <c r="AS12" s="6">
        <f t="shared" si="12"/>
        <v>0</v>
      </c>
      <c r="AT12" s="6">
        <f t="shared" si="12"/>
        <v>0</v>
      </c>
      <c r="AU12" s="6">
        <f t="shared" si="12"/>
        <v>0</v>
      </c>
      <c r="AV12" s="6">
        <f t="shared" si="12"/>
        <v>0</v>
      </c>
      <c r="AW12" s="6">
        <f t="shared" si="12"/>
        <v>0</v>
      </c>
      <c r="AX12" s="6">
        <f t="shared" si="12"/>
        <v>2.4434063959755659E-2</v>
      </c>
      <c r="AY12" s="6">
        <f t="shared" si="12"/>
        <v>0</v>
      </c>
      <c r="AZ12" s="6">
        <f t="shared" si="12"/>
        <v>0</v>
      </c>
      <c r="BA12" s="6">
        <f t="shared" si="12"/>
        <v>0</v>
      </c>
      <c r="BB12" s="6">
        <f t="shared" si="12"/>
        <v>0.97556593604024433</v>
      </c>
      <c r="BC12" s="6">
        <f t="shared" si="12"/>
        <v>0</v>
      </c>
      <c r="BD12" s="6">
        <f t="shared" si="12"/>
        <v>0</v>
      </c>
      <c r="BE12" s="6">
        <f t="shared" si="12"/>
        <v>0</v>
      </c>
      <c r="BF12" s="6">
        <f t="shared" si="12"/>
        <v>0</v>
      </c>
      <c r="BG12" s="6">
        <f t="shared" si="12"/>
        <v>0</v>
      </c>
      <c r="BH12" s="6">
        <f t="shared" si="12"/>
        <v>0</v>
      </c>
      <c r="BI12" s="6">
        <f t="shared" si="12"/>
        <v>0</v>
      </c>
      <c r="BJ12" s="6">
        <f t="shared" si="12"/>
        <v>0</v>
      </c>
      <c r="BK12" s="6">
        <f t="shared" si="12"/>
        <v>0</v>
      </c>
      <c r="BL12" s="6">
        <f t="shared" si="12"/>
        <v>0</v>
      </c>
      <c r="BM12" s="6">
        <f t="shared" si="12"/>
        <v>0</v>
      </c>
      <c r="BN12" s="6">
        <f t="shared" si="12"/>
        <v>0</v>
      </c>
      <c r="BO12" s="6">
        <f t="shared" si="12"/>
        <v>0</v>
      </c>
      <c r="BP12" s="6">
        <f t="shared" si="12"/>
        <v>0</v>
      </c>
      <c r="BR12" s="8">
        <f t="shared" si="2"/>
        <v>1</v>
      </c>
    </row>
    <row r="13" spans="1:70" ht="14.25" customHeight="1" x14ac:dyDescent="0.55000000000000004">
      <c r="A13" s="3" t="str">
        <f t="shared" si="0"/>
        <v>Machinery and equipment n.e.c.</v>
      </c>
      <c r="B13" t="str">
        <f>VLOOKUP(C13,'List DFØ'!$A:$B,2,FALSE)</f>
        <v>Andre anleggsmidler</v>
      </c>
      <c r="C13" s="47">
        <v>119</v>
      </c>
      <c r="D13" s="6">
        <f t="shared" si="7"/>
        <v>0</v>
      </c>
      <c r="E13" s="6">
        <f t="shared" ref="E13:BP13" si="13">E51</f>
        <v>0</v>
      </c>
      <c r="F13" s="6">
        <f t="shared" si="13"/>
        <v>0</v>
      </c>
      <c r="G13" s="6">
        <f t="shared" si="13"/>
        <v>0</v>
      </c>
      <c r="H13" s="6">
        <f t="shared" si="13"/>
        <v>0</v>
      </c>
      <c r="I13" s="6">
        <f t="shared" si="13"/>
        <v>0</v>
      </c>
      <c r="J13" s="6">
        <f t="shared" si="13"/>
        <v>0</v>
      </c>
      <c r="K13" s="6">
        <f t="shared" si="13"/>
        <v>0</v>
      </c>
      <c r="L13" s="6">
        <f t="shared" si="13"/>
        <v>0</v>
      </c>
      <c r="M13" s="6">
        <f t="shared" si="13"/>
        <v>0</v>
      </c>
      <c r="N13" s="6">
        <f t="shared" si="13"/>
        <v>0</v>
      </c>
      <c r="O13" s="6">
        <f t="shared" si="13"/>
        <v>0</v>
      </c>
      <c r="P13" s="6">
        <f t="shared" si="13"/>
        <v>0</v>
      </c>
      <c r="Q13" s="6">
        <f t="shared" si="13"/>
        <v>0</v>
      </c>
      <c r="R13" s="6">
        <f t="shared" si="13"/>
        <v>0</v>
      </c>
      <c r="S13" s="6">
        <f t="shared" si="13"/>
        <v>0</v>
      </c>
      <c r="T13" s="6">
        <f t="shared" si="13"/>
        <v>0</v>
      </c>
      <c r="U13" s="6">
        <f t="shared" si="13"/>
        <v>5.3207790444269966E-2</v>
      </c>
      <c r="V13" s="6">
        <f t="shared" si="13"/>
        <v>0.77273490817232482</v>
      </c>
      <c r="W13" s="6">
        <f t="shared" si="13"/>
        <v>0</v>
      </c>
      <c r="X13" s="6">
        <f t="shared" si="13"/>
        <v>0</v>
      </c>
      <c r="Y13" s="6">
        <f t="shared" si="13"/>
        <v>0</v>
      </c>
      <c r="Z13" s="6">
        <f t="shared" si="13"/>
        <v>0</v>
      </c>
      <c r="AA13" s="6">
        <f t="shared" si="13"/>
        <v>0</v>
      </c>
      <c r="AB13" s="6">
        <f t="shared" si="13"/>
        <v>0</v>
      </c>
      <c r="AC13" s="6">
        <f t="shared" si="13"/>
        <v>0</v>
      </c>
      <c r="AD13" s="6">
        <f t="shared" si="13"/>
        <v>0.17405730138340519</v>
      </c>
      <c r="AE13" s="6">
        <f t="shared" si="13"/>
        <v>0</v>
      </c>
      <c r="AF13" s="6">
        <f t="shared" si="13"/>
        <v>0</v>
      </c>
      <c r="AG13" s="6">
        <f t="shared" si="13"/>
        <v>0</v>
      </c>
      <c r="AH13" s="6">
        <f t="shared" si="13"/>
        <v>0</v>
      </c>
      <c r="AI13" s="6">
        <f t="shared" si="13"/>
        <v>0</v>
      </c>
      <c r="AJ13" s="6">
        <f t="shared" si="13"/>
        <v>0</v>
      </c>
      <c r="AK13" s="6">
        <f t="shared" si="13"/>
        <v>0</v>
      </c>
      <c r="AL13" s="6">
        <f t="shared" si="13"/>
        <v>0</v>
      </c>
      <c r="AM13" s="6">
        <f t="shared" si="13"/>
        <v>0</v>
      </c>
      <c r="AN13" s="6">
        <f t="shared" si="13"/>
        <v>0</v>
      </c>
      <c r="AO13" s="6">
        <f t="shared" si="13"/>
        <v>0</v>
      </c>
      <c r="AP13" s="6">
        <f t="shared" si="13"/>
        <v>0</v>
      </c>
      <c r="AQ13" s="6">
        <f t="shared" si="13"/>
        <v>0</v>
      </c>
      <c r="AR13" s="6">
        <f t="shared" si="13"/>
        <v>0</v>
      </c>
      <c r="AS13" s="6">
        <f t="shared" si="13"/>
        <v>0</v>
      </c>
      <c r="AT13" s="6">
        <f t="shared" si="13"/>
        <v>0</v>
      </c>
      <c r="AU13" s="6">
        <f t="shared" si="13"/>
        <v>0</v>
      </c>
      <c r="AV13" s="6">
        <f t="shared" si="13"/>
        <v>0</v>
      </c>
      <c r="AW13" s="6">
        <f t="shared" si="13"/>
        <v>0</v>
      </c>
      <c r="AX13" s="6">
        <f t="shared" si="13"/>
        <v>0</v>
      </c>
      <c r="AY13" s="6">
        <f t="shared" si="13"/>
        <v>0</v>
      </c>
      <c r="AZ13" s="6">
        <f t="shared" si="13"/>
        <v>0</v>
      </c>
      <c r="BA13" s="6">
        <f t="shared" si="13"/>
        <v>0</v>
      </c>
      <c r="BB13" s="6">
        <f t="shared" si="13"/>
        <v>0</v>
      </c>
      <c r="BC13" s="6">
        <f t="shared" si="13"/>
        <v>0</v>
      </c>
      <c r="BD13" s="6">
        <f t="shared" si="13"/>
        <v>0</v>
      </c>
      <c r="BE13" s="6">
        <f t="shared" si="13"/>
        <v>0</v>
      </c>
      <c r="BF13" s="6">
        <f t="shared" si="13"/>
        <v>0</v>
      </c>
      <c r="BG13" s="6">
        <f t="shared" si="13"/>
        <v>0</v>
      </c>
      <c r="BH13" s="6">
        <f t="shared" si="13"/>
        <v>0</v>
      </c>
      <c r="BI13" s="6">
        <f t="shared" si="13"/>
        <v>0</v>
      </c>
      <c r="BJ13" s="6">
        <f t="shared" si="13"/>
        <v>0</v>
      </c>
      <c r="BK13" s="6">
        <f t="shared" si="13"/>
        <v>0</v>
      </c>
      <c r="BL13" s="6">
        <f t="shared" si="13"/>
        <v>0</v>
      </c>
      <c r="BM13" s="6">
        <f t="shared" si="13"/>
        <v>0</v>
      </c>
      <c r="BN13" s="6">
        <f t="shared" si="13"/>
        <v>0</v>
      </c>
      <c r="BO13" s="6">
        <f t="shared" si="13"/>
        <v>0</v>
      </c>
      <c r="BP13" s="6">
        <f t="shared" si="13"/>
        <v>0</v>
      </c>
      <c r="BR13" s="8">
        <f t="shared" si="2"/>
        <v>1</v>
      </c>
    </row>
    <row r="14" spans="1:70" ht="14.25" customHeight="1" x14ac:dyDescent="0.55000000000000004">
      <c r="A14" s="3" t="str">
        <f t="shared" si="0"/>
        <v>Machinery and equipment n.e.c.</v>
      </c>
      <c r="B14" t="str">
        <f>VLOOKUP(C14,'List DFØ'!$A:$B,2,FALSE)</f>
        <v>Maskiner og anlegg</v>
      </c>
      <c r="C14" s="47">
        <v>120</v>
      </c>
      <c r="D14" s="6">
        <f t="shared" si="7"/>
        <v>0</v>
      </c>
      <c r="E14" s="6">
        <f t="shared" ref="E14:BP14" si="14">E52</f>
        <v>0</v>
      </c>
      <c r="F14" s="6">
        <f t="shared" si="14"/>
        <v>0</v>
      </c>
      <c r="G14" s="6">
        <f t="shared" si="14"/>
        <v>0</v>
      </c>
      <c r="H14" s="6">
        <f t="shared" si="14"/>
        <v>0</v>
      </c>
      <c r="I14" s="6">
        <f t="shared" si="14"/>
        <v>0</v>
      </c>
      <c r="J14" s="6">
        <f t="shared" si="14"/>
        <v>0</v>
      </c>
      <c r="K14" s="6">
        <f t="shared" si="14"/>
        <v>0</v>
      </c>
      <c r="L14" s="6">
        <f t="shared" si="14"/>
        <v>0</v>
      </c>
      <c r="M14" s="6">
        <f t="shared" si="14"/>
        <v>0</v>
      </c>
      <c r="N14" s="6">
        <f t="shared" si="14"/>
        <v>0</v>
      </c>
      <c r="O14" s="6">
        <f t="shared" si="14"/>
        <v>0</v>
      </c>
      <c r="P14" s="6">
        <f t="shared" si="14"/>
        <v>0</v>
      </c>
      <c r="Q14" s="6">
        <f t="shared" si="14"/>
        <v>0</v>
      </c>
      <c r="R14" s="6">
        <f t="shared" si="14"/>
        <v>0</v>
      </c>
      <c r="S14" s="6">
        <f t="shared" si="14"/>
        <v>0</v>
      </c>
      <c r="T14" s="6">
        <f t="shared" si="14"/>
        <v>0</v>
      </c>
      <c r="U14" s="6">
        <f t="shared" si="14"/>
        <v>0</v>
      </c>
      <c r="V14" s="6">
        <f t="shared" si="14"/>
        <v>1</v>
      </c>
      <c r="W14" s="6">
        <f t="shared" si="14"/>
        <v>0</v>
      </c>
      <c r="X14" s="6">
        <f t="shared" si="14"/>
        <v>0</v>
      </c>
      <c r="Y14" s="6">
        <f t="shared" si="14"/>
        <v>0</v>
      </c>
      <c r="Z14" s="6">
        <f t="shared" si="14"/>
        <v>0</v>
      </c>
      <c r="AA14" s="6">
        <f t="shared" si="14"/>
        <v>0</v>
      </c>
      <c r="AB14" s="6">
        <f t="shared" si="14"/>
        <v>0</v>
      </c>
      <c r="AC14" s="6">
        <f t="shared" si="14"/>
        <v>0</v>
      </c>
      <c r="AD14" s="6">
        <f t="shared" si="14"/>
        <v>0</v>
      </c>
      <c r="AE14" s="6">
        <f t="shared" si="14"/>
        <v>0</v>
      </c>
      <c r="AF14" s="6">
        <f t="shared" si="14"/>
        <v>0</v>
      </c>
      <c r="AG14" s="6">
        <f t="shared" si="14"/>
        <v>0</v>
      </c>
      <c r="AH14" s="6">
        <f t="shared" si="14"/>
        <v>0</v>
      </c>
      <c r="AI14" s="6">
        <f t="shared" si="14"/>
        <v>0</v>
      </c>
      <c r="AJ14" s="6">
        <f t="shared" si="14"/>
        <v>0</v>
      </c>
      <c r="AK14" s="6">
        <f t="shared" si="14"/>
        <v>0</v>
      </c>
      <c r="AL14" s="6">
        <f t="shared" si="14"/>
        <v>0</v>
      </c>
      <c r="AM14" s="6">
        <f t="shared" si="14"/>
        <v>0</v>
      </c>
      <c r="AN14" s="6">
        <f t="shared" si="14"/>
        <v>0</v>
      </c>
      <c r="AO14" s="6">
        <f t="shared" si="14"/>
        <v>0</v>
      </c>
      <c r="AP14" s="6">
        <f t="shared" si="14"/>
        <v>0</v>
      </c>
      <c r="AQ14" s="6">
        <f t="shared" si="14"/>
        <v>0</v>
      </c>
      <c r="AR14" s="6">
        <f t="shared" si="14"/>
        <v>0</v>
      </c>
      <c r="AS14" s="6">
        <f t="shared" si="14"/>
        <v>0</v>
      </c>
      <c r="AT14" s="6">
        <f t="shared" si="14"/>
        <v>0</v>
      </c>
      <c r="AU14" s="6">
        <f t="shared" si="14"/>
        <v>0</v>
      </c>
      <c r="AV14" s="6">
        <f t="shared" si="14"/>
        <v>0</v>
      </c>
      <c r="AW14" s="6">
        <f t="shared" si="14"/>
        <v>0</v>
      </c>
      <c r="AX14" s="6">
        <f t="shared" si="14"/>
        <v>0</v>
      </c>
      <c r="AY14" s="6">
        <f t="shared" si="14"/>
        <v>0</v>
      </c>
      <c r="AZ14" s="6">
        <f t="shared" si="14"/>
        <v>0</v>
      </c>
      <c r="BA14" s="6">
        <f t="shared" si="14"/>
        <v>0</v>
      </c>
      <c r="BB14" s="6">
        <f t="shared" si="14"/>
        <v>0</v>
      </c>
      <c r="BC14" s="6">
        <f t="shared" si="14"/>
        <v>0</v>
      </c>
      <c r="BD14" s="6">
        <f t="shared" si="14"/>
        <v>0</v>
      </c>
      <c r="BE14" s="6">
        <f t="shared" si="14"/>
        <v>0</v>
      </c>
      <c r="BF14" s="6">
        <f t="shared" si="14"/>
        <v>0</v>
      </c>
      <c r="BG14" s="6">
        <f t="shared" si="14"/>
        <v>0</v>
      </c>
      <c r="BH14" s="6">
        <f t="shared" si="14"/>
        <v>0</v>
      </c>
      <c r="BI14" s="6">
        <f t="shared" si="14"/>
        <v>0</v>
      </c>
      <c r="BJ14" s="6">
        <f t="shared" si="14"/>
        <v>0</v>
      </c>
      <c r="BK14" s="6">
        <f t="shared" si="14"/>
        <v>0</v>
      </c>
      <c r="BL14" s="6">
        <f t="shared" si="14"/>
        <v>0</v>
      </c>
      <c r="BM14" s="6">
        <f t="shared" si="14"/>
        <v>0</v>
      </c>
      <c r="BN14" s="6">
        <f t="shared" si="14"/>
        <v>0</v>
      </c>
      <c r="BO14" s="6">
        <f t="shared" si="14"/>
        <v>0</v>
      </c>
      <c r="BP14" s="6">
        <f t="shared" si="14"/>
        <v>0</v>
      </c>
      <c r="BR14" s="8">
        <f t="shared" si="2"/>
        <v>1</v>
      </c>
    </row>
    <row r="15" spans="1:70" ht="14.25" customHeight="1" x14ac:dyDescent="0.55000000000000004">
      <c r="A15" s="3" t="str">
        <f t="shared" si="0"/>
        <v>Machinery and equipment n.e.c.</v>
      </c>
      <c r="B15" t="str">
        <f>VLOOKUP(C15,'List DFØ'!$A:$B,2,FALSE)</f>
        <v>Maskiner og anlegg under utførelse</v>
      </c>
      <c r="C15" s="47">
        <v>121</v>
      </c>
      <c r="D15" s="6">
        <f t="shared" ref="D15:D23" si="15">D52</f>
        <v>0</v>
      </c>
      <c r="E15" s="6">
        <f t="shared" ref="E15:BP15" si="16">E52</f>
        <v>0</v>
      </c>
      <c r="F15" s="6">
        <f t="shared" si="16"/>
        <v>0</v>
      </c>
      <c r="G15" s="6">
        <f t="shared" si="16"/>
        <v>0</v>
      </c>
      <c r="H15" s="6">
        <f t="shared" si="16"/>
        <v>0</v>
      </c>
      <c r="I15" s="6">
        <f t="shared" si="16"/>
        <v>0</v>
      </c>
      <c r="J15" s="6">
        <f t="shared" si="16"/>
        <v>0</v>
      </c>
      <c r="K15" s="6">
        <f t="shared" si="16"/>
        <v>0</v>
      </c>
      <c r="L15" s="6">
        <f t="shared" si="16"/>
        <v>0</v>
      </c>
      <c r="M15" s="6">
        <f t="shared" si="16"/>
        <v>0</v>
      </c>
      <c r="N15" s="6">
        <f t="shared" si="16"/>
        <v>0</v>
      </c>
      <c r="O15" s="6">
        <f t="shared" si="16"/>
        <v>0</v>
      </c>
      <c r="P15" s="6">
        <f t="shared" si="16"/>
        <v>0</v>
      </c>
      <c r="Q15" s="6">
        <f t="shared" si="16"/>
        <v>0</v>
      </c>
      <c r="R15" s="6">
        <f t="shared" si="16"/>
        <v>0</v>
      </c>
      <c r="S15" s="6">
        <f t="shared" si="16"/>
        <v>0</v>
      </c>
      <c r="T15" s="6">
        <f t="shared" si="16"/>
        <v>0</v>
      </c>
      <c r="U15" s="6">
        <f t="shared" si="16"/>
        <v>0</v>
      </c>
      <c r="V15" s="6">
        <f t="shared" si="16"/>
        <v>1</v>
      </c>
      <c r="W15" s="6">
        <f t="shared" si="16"/>
        <v>0</v>
      </c>
      <c r="X15" s="6">
        <f t="shared" si="16"/>
        <v>0</v>
      </c>
      <c r="Y15" s="6">
        <f t="shared" si="16"/>
        <v>0</v>
      </c>
      <c r="Z15" s="6">
        <f t="shared" si="16"/>
        <v>0</v>
      </c>
      <c r="AA15" s="6">
        <f t="shared" si="16"/>
        <v>0</v>
      </c>
      <c r="AB15" s="6">
        <f t="shared" si="16"/>
        <v>0</v>
      </c>
      <c r="AC15" s="6">
        <f t="shared" si="16"/>
        <v>0</v>
      </c>
      <c r="AD15" s="6">
        <f t="shared" si="16"/>
        <v>0</v>
      </c>
      <c r="AE15" s="6">
        <f t="shared" si="16"/>
        <v>0</v>
      </c>
      <c r="AF15" s="6">
        <f t="shared" si="16"/>
        <v>0</v>
      </c>
      <c r="AG15" s="6">
        <f t="shared" si="16"/>
        <v>0</v>
      </c>
      <c r="AH15" s="6">
        <f t="shared" si="16"/>
        <v>0</v>
      </c>
      <c r="AI15" s="6">
        <f t="shared" si="16"/>
        <v>0</v>
      </c>
      <c r="AJ15" s="6">
        <f t="shared" si="16"/>
        <v>0</v>
      </c>
      <c r="AK15" s="6">
        <f t="shared" si="16"/>
        <v>0</v>
      </c>
      <c r="AL15" s="6">
        <f t="shared" si="16"/>
        <v>0</v>
      </c>
      <c r="AM15" s="6">
        <f t="shared" si="16"/>
        <v>0</v>
      </c>
      <c r="AN15" s="6">
        <f t="shared" si="16"/>
        <v>0</v>
      </c>
      <c r="AO15" s="6">
        <f t="shared" si="16"/>
        <v>0</v>
      </c>
      <c r="AP15" s="6">
        <f t="shared" si="16"/>
        <v>0</v>
      </c>
      <c r="AQ15" s="6">
        <f t="shared" si="16"/>
        <v>0</v>
      </c>
      <c r="AR15" s="6">
        <f t="shared" si="16"/>
        <v>0</v>
      </c>
      <c r="AS15" s="6">
        <f t="shared" si="16"/>
        <v>0</v>
      </c>
      <c r="AT15" s="6">
        <f t="shared" si="16"/>
        <v>0</v>
      </c>
      <c r="AU15" s="6">
        <f t="shared" si="16"/>
        <v>0</v>
      </c>
      <c r="AV15" s="6">
        <f t="shared" si="16"/>
        <v>0</v>
      </c>
      <c r="AW15" s="6">
        <f t="shared" si="16"/>
        <v>0</v>
      </c>
      <c r="AX15" s="6">
        <f t="shared" si="16"/>
        <v>0</v>
      </c>
      <c r="AY15" s="6">
        <f t="shared" si="16"/>
        <v>0</v>
      </c>
      <c r="AZ15" s="6">
        <f t="shared" si="16"/>
        <v>0</v>
      </c>
      <c r="BA15" s="6">
        <f t="shared" si="16"/>
        <v>0</v>
      </c>
      <c r="BB15" s="6">
        <f t="shared" si="16"/>
        <v>0</v>
      </c>
      <c r="BC15" s="6">
        <f t="shared" si="16"/>
        <v>0</v>
      </c>
      <c r="BD15" s="6">
        <f t="shared" si="16"/>
        <v>0</v>
      </c>
      <c r="BE15" s="6">
        <f t="shared" si="16"/>
        <v>0</v>
      </c>
      <c r="BF15" s="6">
        <f t="shared" si="16"/>
        <v>0</v>
      </c>
      <c r="BG15" s="6">
        <f t="shared" si="16"/>
        <v>0</v>
      </c>
      <c r="BH15" s="6">
        <f t="shared" si="16"/>
        <v>0</v>
      </c>
      <c r="BI15" s="6">
        <f t="shared" si="16"/>
        <v>0</v>
      </c>
      <c r="BJ15" s="6">
        <f t="shared" si="16"/>
        <v>0</v>
      </c>
      <c r="BK15" s="6">
        <f t="shared" si="16"/>
        <v>0</v>
      </c>
      <c r="BL15" s="6">
        <f t="shared" si="16"/>
        <v>0</v>
      </c>
      <c r="BM15" s="6">
        <f t="shared" si="16"/>
        <v>0</v>
      </c>
      <c r="BN15" s="6">
        <f t="shared" si="16"/>
        <v>0</v>
      </c>
      <c r="BO15" s="6">
        <f t="shared" si="16"/>
        <v>0</v>
      </c>
      <c r="BP15" s="6">
        <f t="shared" si="16"/>
        <v>0</v>
      </c>
      <c r="BR15" s="8">
        <f t="shared" si="2"/>
        <v>1</v>
      </c>
    </row>
    <row r="16" spans="1:70" ht="14.25" customHeight="1" x14ac:dyDescent="0.55000000000000004">
      <c r="A16" s="3" t="str">
        <f t="shared" si="0"/>
        <v>Other transport equipment</v>
      </c>
      <c r="B16" t="str">
        <f>VLOOKUP(C16,'List DFØ'!$A:$B,2,FALSE)</f>
        <v>Skip, rigger, fly</v>
      </c>
      <c r="C16" s="47">
        <v>122</v>
      </c>
      <c r="D16" s="6">
        <f t="shared" si="15"/>
        <v>0</v>
      </c>
      <c r="E16" s="6">
        <f t="shared" ref="E16:BP16" si="17">E53</f>
        <v>0</v>
      </c>
      <c r="F16" s="6">
        <f t="shared" si="17"/>
        <v>0</v>
      </c>
      <c r="G16" s="6">
        <f t="shared" si="17"/>
        <v>0</v>
      </c>
      <c r="H16" s="6">
        <f t="shared" si="17"/>
        <v>0</v>
      </c>
      <c r="I16" s="6">
        <f t="shared" si="17"/>
        <v>0</v>
      </c>
      <c r="J16" s="6">
        <f t="shared" si="17"/>
        <v>0</v>
      </c>
      <c r="K16" s="6">
        <f t="shared" si="17"/>
        <v>0</v>
      </c>
      <c r="L16" s="6">
        <f t="shared" si="17"/>
        <v>0</v>
      </c>
      <c r="M16" s="6">
        <f t="shared" si="17"/>
        <v>0</v>
      </c>
      <c r="N16" s="6">
        <f t="shared" si="17"/>
        <v>0</v>
      </c>
      <c r="O16" s="6">
        <f t="shared" si="17"/>
        <v>0</v>
      </c>
      <c r="P16" s="6">
        <f t="shared" si="17"/>
        <v>0</v>
      </c>
      <c r="Q16" s="6">
        <f t="shared" si="17"/>
        <v>0</v>
      </c>
      <c r="R16" s="6">
        <f t="shared" si="17"/>
        <v>0</v>
      </c>
      <c r="S16" s="6">
        <f t="shared" si="17"/>
        <v>0</v>
      </c>
      <c r="T16" s="6">
        <f t="shared" si="17"/>
        <v>0</v>
      </c>
      <c r="U16" s="6">
        <f t="shared" si="17"/>
        <v>0</v>
      </c>
      <c r="V16" s="6">
        <f t="shared" si="17"/>
        <v>0</v>
      </c>
      <c r="W16" s="6">
        <f t="shared" si="17"/>
        <v>0</v>
      </c>
      <c r="X16" s="6">
        <f t="shared" si="17"/>
        <v>1</v>
      </c>
      <c r="Y16" s="6">
        <f t="shared" si="17"/>
        <v>0</v>
      </c>
      <c r="Z16" s="6">
        <f t="shared" si="17"/>
        <v>0</v>
      </c>
      <c r="AA16" s="6">
        <f t="shared" si="17"/>
        <v>0</v>
      </c>
      <c r="AB16" s="6">
        <f t="shared" si="17"/>
        <v>0</v>
      </c>
      <c r="AC16" s="6">
        <f t="shared" si="17"/>
        <v>0</v>
      </c>
      <c r="AD16" s="6">
        <f t="shared" si="17"/>
        <v>0</v>
      </c>
      <c r="AE16" s="6">
        <f t="shared" si="17"/>
        <v>0</v>
      </c>
      <c r="AF16" s="6">
        <f t="shared" si="17"/>
        <v>0</v>
      </c>
      <c r="AG16" s="6">
        <f t="shared" si="17"/>
        <v>0</v>
      </c>
      <c r="AH16" s="6">
        <f t="shared" si="17"/>
        <v>0</v>
      </c>
      <c r="AI16" s="6">
        <f t="shared" si="17"/>
        <v>0</v>
      </c>
      <c r="AJ16" s="6">
        <f t="shared" si="17"/>
        <v>0</v>
      </c>
      <c r="AK16" s="6">
        <f t="shared" si="17"/>
        <v>0</v>
      </c>
      <c r="AL16" s="6">
        <f t="shared" si="17"/>
        <v>0</v>
      </c>
      <c r="AM16" s="6">
        <f t="shared" si="17"/>
        <v>0</v>
      </c>
      <c r="AN16" s="6">
        <f t="shared" si="17"/>
        <v>0</v>
      </c>
      <c r="AO16" s="6">
        <f t="shared" si="17"/>
        <v>0</v>
      </c>
      <c r="AP16" s="6">
        <f t="shared" si="17"/>
        <v>0</v>
      </c>
      <c r="AQ16" s="6">
        <f t="shared" si="17"/>
        <v>0</v>
      </c>
      <c r="AR16" s="6">
        <f t="shared" si="17"/>
        <v>0</v>
      </c>
      <c r="AS16" s="6">
        <f t="shared" si="17"/>
        <v>0</v>
      </c>
      <c r="AT16" s="6">
        <f t="shared" si="17"/>
        <v>0</v>
      </c>
      <c r="AU16" s="6">
        <f t="shared" si="17"/>
        <v>0</v>
      </c>
      <c r="AV16" s="6">
        <f t="shared" si="17"/>
        <v>0</v>
      </c>
      <c r="AW16" s="6">
        <f t="shared" si="17"/>
        <v>0</v>
      </c>
      <c r="AX16" s="6">
        <f t="shared" si="17"/>
        <v>0</v>
      </c>
      <c r="AY16" s="6">
        <f t="shared" si="17"/>
        <v>0</v>
      </c>
      <c r="AZ16" s="6">
        <f t="shared" si="17"/>
        <v>0</v>
      </c>
      <c r="BA16" s="6">
        <f t="shared" si="17"/>
        <v>0</v>
      </c>
      <c r="BB16" s="6">
        <f t="shared" si="17"/>
        <v>0</v>
      </c>
      <c r="BC16" s="6">
        <f t="shared" si="17"/>
        <v>0</v>
      </c>
      <c r="BD16" s="6">
        <f t="shared" si="17"/>
        <v>0</v>
      </c>
      <c r="BE16" s="6">
        <f t="shared" si="17"/>
        <v>0</v>
      </c>
      <c r="BF16" s="6">
        <f t="shared" si="17"/>
        <v>0</v>
      </c>
      <c r="BG16" s="6">
        <f t="shared" si="17"/>
        <v>0</v>
      </c>
      <c r="BH16" s="6">
        <f t="shared" si="17"/>
        <v>0</v>
      </c>
      <c r="BI16" s="6">
        <f t="shared" si="17"/>
        <v>0</v>
      </c>
      <c r="BJ16" s="6">
        <f t="shared" si="17"/>
        <v>0</v>
      </c>
      <c r="BK16" s="6">
        <f t="shared" si="17"/>
        <v>0</v>
      </c>
      <c r="BL16" s="6">
        <f t="shared" si="17"/>
        <v>0</v>
      </c>
      <c r="BM16" s="6">
        <f t="shared" si="17"/>
        <v>0</v>
      </c>
      <c r="BN16" s="6">
        <f t="shared" si="17"/>
        <v>0</v>
      </c>
      <c r="BO16" s="6">
        <f t="shared" si="17"/>
        <v>0</v>
      </c>
      <c r="BP16" s="6">
        <f t="shared" si="17"/>
        <v>0</v>
      </c>
      <c r="BR16" s="8">
        <f t="shared" si="2"/>
        <v>1</v>
      </c>
    </row>
    <row r="17" spans="1:70" ht="14.25" customHeight="1" x14ac:dyDescent="0.55000000000000004">
      <c r="A17" s="3" t="str">
        <f t="shared" si="0"/>
        <v>Motor vehicles, trailers and semi-trailers</v>
      </c>
      <c r="B17" t="str">
        <f>VLOOKUP(C17,'List DFØ'!$A:$B,2,FALSE)</f>
        <v>Biler</v>
      </c>
      <c r="C17" s="47">
        <v>123</v>
      </c>
      <c r="D17" s="6">
        <f t="shared" si="15"/>
        <v>0</v>
      </c>
      <c r="E17" s="6">
        <f t="shared" ref="E17:BP17" si="18">E54</f>
        <v>0</v>
      </c>
      <c r="F17" s="6">
        <f t="shared" si="18"/>
        <v>0</v>
      </c>
      <c r="G17" s="6">
        <f t="shared" si="18"/>
        <v>0</v>
      </c>
      <c r="H17" s="6">
        <f t="shared" si="18"/>
        <v>0</v>
      </c>
      <c r="I17" s="6">
        <f t="shared" si="18"/>
        <v>0</v>
      </c>
      <c r="J17" s="6">
        <f t="shared" si="18"/>
        <v>0</v>
      </c>
      <c r="K17" s="6">
        <f t="shared" si="18"/>
        <v>0</v>
      </c>
      <c r="L17" s="6">
        <f t="shared" si="18"/>
        <v>0</v>
      </c>
      <c r="M17" s="6">
        <f t="shared" si="18"/>
        <v>0</v>
      </c>
      <c r="N17" s="6">
        <f t="shared" si="18"/>
        <v>0</v>
      </c>
      <c r="O17" s="6">
        <f t="shared" si="18"/>
        <v>0</v>
      </c>
      <c r="P17" s="6">
        <f t="shared" si="18"/>
        <v>0</v>
      </c>
      <c r="Q17" s="6">
        <f t="shared" si="18"/>
        <v>0</v>
      </c>
      <c r="R17" s="6">
        <f t="shared" si="18"/>
        <v>0</v>
      </c>
      <c r="S17" s="6">
        <f t="shared" si="18"/>
        <v>0</v>
      </c>
      <c r="T17" s="6">
        <f t="shared" si="18"/>
        <v>0</v>
      </c>
      <c r="U17" s="6">
        <f t="shared" si="18"/>
        <v>0</v>
      </c>
      <c r="V17" s="6">
        <f t="shared" si="18"/>
        <v>0</v>
      </c>
      <c r="W17" s="6">
        <f t="shared" si="18"/>
        <v>1</v>
      </c>
      <c r="X17" s="6">
        <f t="shared" si="18"/>
        <v>0</v>
      </c>
      <c r="Y17" s="6">
        <f t="shared" si="18"/>
        <v>0</v>
      </c>
      <c r="Z17" s="6">
        <f t="shared" si="18"/>
        <v>0</v>
      </c>
      <c r="AA17" s="6">
        <f t="shared" si="18"/>
        <v>0</v>
      </c>
      <c r="AB17" s="6">
        <f t="shared" si="18"/>
        <v>0</v>
      </c>
      <c r="AC17" s="6">
        <f t="shared" si="18"/>
        <v>0</v>
      </c>
      <c r="AD17" s="6">
        <f t="shared" si="18"/>
        <v>0</v>
      </c>
      <c r="AE17" s="6">
        <f t="shared" si="18"/>
        <v>0</v>
      </c>
      <c r="AF17" s="6">
        <f t="shared" si="18"/>
        <v>0</v>
      </c>
      <c r="AG17" s="6">
        <f t="shared" si="18"/>
        <v>0</v>
      </c>
      <c r="AH17" s="6">
        <f t="shared" si="18"/>
        <v>0</v>
      </c>
      <c r="AI17" s="6">
        <f t="shared" si="18"/>
        <v>0</v>
      </c>
      <c r="AJ17" s="6">
        <f t="shared" si="18"/>
        <v>0</v>
      </c>
      <c r="AK17" s="6">
        <f t="shared" si="18"/>
        <v>0</v>
      </c>
      <c r="AL17" s="6">
        <f t="shared" si="18"/>
        <v>0</v>
      </c>
      <c r="AM17" s="6">
        <f t="shared" si="18"/>
        <v>0</v>
      </c>
      <c r="AN17" s="6">
        <f t="shared" si="18"/>
        <v>0</v>
      </c>
      <c r="AO17" s="6">
        <f t="shared" si="18"/>
        <v>0</v>
      </c>
      <c r="AP17" s="6">
        <f t="shared" si="18"/>
        <v>0</v>
      </c>
      <c r="AQ17" s="6">
        <f t="shared" si="18"/>
        <v>0</v>
      </c>
      <c r="AR17" s="6">
        <f t="shared" si="18"/>
        <v>0</v>
      </c>
      <c r="AS17" s="6">
        <f t="shared" si="18"/>
        <v>0</v>
      </c>
      <c r="AT17" s="6">
        <f t="shared" si="18"/>
        <v>0</v>
      </c>
      <c r="AU17" s="6">
        <f t="shared" si="18"/>
        <v>0</v>
      </c>
      <c r="AV17" s="6">
        <f t="shared" si="18"/>
        <v>0</v>
      </c>
      <c r="AW17" s="6">
        <f t="shared" si="18"/>
        <v>0</v>
      </c>
      <c r="AX17" s="6">
        <f t="shared" si="18"/>
        <v>0</v>
      </c>
      <c r="AY17" s="6">
        <f t="shared" si="18"/>
        <v>0</v>
      </c>
      <c r="AZ17" s="6">
        <f t="shared" si="18"/>
        <v>0</v>
      </c>
      <c r="BA17" s="6">
        <f t="shared" si="18"/>
        <v>0</v>
      </c>
      <c r="BB17" s="6">
        <f t="shared" si="18"/>
        <v>0</v>
      </c>
      <c r="BC17" s="6">
        <f t="shared" si="18"/>
        <v>0</v>
      </c>
      <c r="BD17" s="6">
        <f t="shared" si="18"/>
        <v>0</v>
      </c>
      <c r="BE17" s="6">
        <f t="shared" si="18"/>
        <v>0</v>
      </c>
      <c r="BF17" s="6">
        <f t="shared" si="18"/>
        <v>0</v>
      </c>
      <c r="BG17" s="6">
        <f t="shared" si="18"/>
        <v>0</v>
      </c>
      <c r="BH17" s="6">
        <f t="shared" si="18"/>
        <v>0</v>
      </c>
      <c r="BI17" s="6">
        <f t="shared" si="18"/>
        <v>0</v>
      </c>
      <c r="BJ17" s="6">
        <f t="shared" si="18"/>
        <v>0</v>
      </c>
      <c r="BK17" s="6">
        <f t="shared" si="18"/>
        <v>0</v>
      </c>
      <c r="BL17" s="6">
        <f t="shared" si="18"/>
        <v>0</v>
      </c>
      <c r="BM17" s="6">
        <f t="shared" si="18"/>
        <v>0</v>
      </c>
      <c r="BN17" s="6">
        <f t="shared" si="18"/>
        <v>0</v>
      </c>
      <c r="BO17" s="6">
        <f t="shared" si="18"/>
        <v>0</v>
      </c>
      <c r="BP17" s="6">
        <f t="shared" si="18"/>
        <v>0</v>
      </c>
      <c r="BR17" s="8">
        <f t="shared" si="2"/>
        <v>1</v>
      </c>
    </row>
    <row r="18" spans="1:70" ht="14.25" customHeight="1" x14ac:dyDescent="0.55000000000000004">
      <c r="A18" s="3" t="str">
        <f t="shared" si="0"/>
        <v>Motor vehicles, trailers and semi-trailers</v>
      </c>
      <c r="B18" t="str">
        <f>VLOOKUP(C18,'List DFØ'!$A:$B,2,FALSE)</f>
        <v>Andre transportmidler</v>
      </c>
      <c r="C18" s="47">
        <v>124</v>
      </c>
      <c r="D18" s="6">
        <f t="shared" si="15"/>
        <v>0</v>
      </c>
      <c r="E18" s="6">
        <f t="shared" ref="E18:BP18" si="19">E55</f>
        <v>0</v>
      </c>
      <c r="F18" s="6">
        <f t="shared" si="19"/>
        <v>0</v>
      </c>
      <c r="G18" s="6">
        <f t="shared" si="19"/>
        <v>0</v>
      </c>
      <c r="H18" s="6">
        <f t="shared" si="19"/>
        <v>0</v>
      </c>
      <c r="I18" s="6">
        <f t="shared" si="19"/>
        <v>0</v>
      </c>
      <c r="J18" s="6">
        <f t="shared" si="19"/>
        <v>0</v>
      </c>
      <c r="K18" s="6">
        <f t="shared" si="19"/>
        <v>0</v>
      </c>
      <c r="L18" s="6">
        <f t="shared" si="19"/>
        <v>0</v>
      </c>
      <c r="M18" s="6">
        <f t="shared" si="19"/>
        <v>0</v>
      </c>
      <c r="N18" s="6">
        <f t="shared" si="19"/>
        <v>0</v>
      </c>
      <c r="O18" s="6">
        <f t="shared" si="19"/>
        <v>0</v>
      </c>
      <c r="P18" s="6">
        <f t="shared" si="19"/>
        <v>0</v>
      </c>
      <c r="Q18" s="6">
        <f t="shared" si="19"/>
        <v>0</v>
      </c>
      <c r="R18" s="6">
        <f t="shared" si="19"/>
        <v>0</v>
      </c>
      <c r="S18" s="6">
        <f t="shared" si="19"/>
        <v>0</v>
      </c>
      <c r="T18" s="6">
        <f t="shared" si="19"/>
        <v>0</v>
      </c>
      <c r="U18" s="6">
        <f t="shared" si="19"/>
        <v>0</v>
      </c>
      <c r="V18" s="6">
        <f t="shared" si="19"/>
        <v>0</v>
      </c>
      <c r="W18" s="6">
        <f t="shared" si="19"/>
        <v>0.5</v>
      </c>
      <c r="X18" s="6">
        <f t="shared" si="19"/>
        <v>0.5</v>
      </c>
      <c r="Y18" s="6">
        <f t="shared" si="19"/>
        <v>0</v>
      </c>
      <c r="Z18" s="6">
        <f t="shared" si="19"/>
        <v>0</v>
      </c>
      <c r="AA18" s="6">
        <f t="shared" si="19"/>
        <v>0</v>
      </c>
      <c r="AB18" s="6">
        <f t="shared" si="19"/>
        <v>0</v>
      </c>
      <c r="AC18" s="6">
        <f t="shared" si="19"/>
        <v>0</v>
      </c>
      <c r="AD18" s="6">
        <f t="shared" si="19"/>
        <v>0</v>
      </c>
      <c r="AE18" s="6">
        <f t="shared" si="19"/>
        <v>0</v>
      </c>
      <c r="AF18" s="6">
        <f t="shared" si="19"/>
        <v>0</v>
      </c>
      <c r="AG18" s="6">
        <f t="shared" si="19"/>
        <v>0</v>
      </c>
      <c r="AH18" s="6">
        <f t="shared" si="19"/>
        <v>0</v>
      </c>
      <c r="AI18" s="6">
        <f t="shared" si="19"/>
        <v>0</v>
      </c>
      <c r="AJ18" s="6">
        <f t="shared" si="19"/>
        <v>0</v>
      </c>
      <c r="AK18" s="6">
        <f t="shared" si="19"/>
        <v>0</v>
      </c>
      <c r="AL18" s="6">
        <f t="shared" si="19"/>
        <v>0</v>
      </c>
      <c r="AM18" s="6">
        <f t="shared" si="19"/>
        <v>0</v>
      </c>
      <c r="AN18" s="6">
        <f t="shared" si="19"/>
        <v>0</v>
      </c>
      <c r="AO18" s="6">
        <f t="shared" si="19"/>
        <v>0</v>
      </c>
      <c r="AP18" s="6">
        <f t="shared" si="19"/>
        <v>0</v>
      </c>
      <c r="AQ18" s="6">
        <f t="shared" si="19"/>
        <v>0</v>
      </c>
      <c r="AR18" s="6">
        <f t="shared" si="19"/>
        <v>0</v>
      </c>
      <c r="AS18" s="6">
        <f t="shared" si="19"/>
        <v>0</v>
      </c>
      <c r="AT18" s="6">
        <f t="shared" si="19"/>
        <v>0</v>
      </c>
      <c r="AU18" s="6">
        <f t="shared" si="19"/>
        <v>0</v>
      </c>
      <c r="AV18" s="6">
        <f t="shared" si="19"/>
        <v>0</v>
      </c>
      <c r="AW18" s="6">
        <f t="shared" si="19"/>
        <v>0</v>
      </c>
      <c r="AX18" s="6">
        <f t="shared" si="19"/>
        <v>0</v>
      </c>
      <c r="AY18" s="6">
        <f t="shared" si="19"/>
        <v>0</v>
      </c>
      <c r="AZ18" s="6">
        <f t="shared" si="19"/>
        <v>0</v>
      </c>
      <c r="BA18" s="6">
        <f t="shared" si="19"/>
        <v>0</v>
      </c>
      <c r="BB18" s="6">
        <f t="shared" si="19"/>
        <v>0</v>
      </c>
      <c r="BC18" s="6">
        <f t="shared" si="19"/>
        <v>0</v>
      </c>
      <c r="BD18" s="6">
        <f t="shared" si="19"/>
        <v>0</v>
      </c>
      <c r="BE18" s="6">
        <f t="shared" si="19"/>
        <v>0</v>
      </c>
      <c r="BF18" s="6">
        <f t="shared" si="19"/>
        <v>0</v>
      </c>
      <c r="BG18" s="6">
        <f t="shared" si="19"/>
        <v>0</v>
      </c>
      <c r="BH18" s="6">
        <f t="shared" si="19"/>
        <v>0</v>
      </c>
      <c r="BI18" s="6">
        <f t="shared" si="19"/>
        <v>0</v>
      </c>
      <c r="BJ18" s="6">
        <f t="shared" si="19"/>
        <v>0</v>
      </c>
      <c r="BK18" s="6">
        <f t="shared" si="19"/>
        <v>0</v>
      </c>
      <c r="BL18" s="6">
        <f t="shared" si="19"/>
        <v>0</v>
      </c>
      <c r="BM18" s="6">
        <f t="shared" si="19"/>
        <v>0</v>
      </c>
      <c r="BN18" s="6">
        <f t="shared" si="19"/>
        <v>0</v>
      </c>
      <c r="BO18" s="6">
        <f t="shared" si="19"/>
        <v>0</v>
      </c>
      <c r="BP18" s="6">
        <f t="shared" si="19"/>
        <v>0</v>
      </c>
      <c r="BR18" s="8">
        <f t="shared" si="2"/>
        <v>1</v>
      </c>
    </row>
    <row r="19" spans="1:70" ht="14.25" customHeight="1" x14ac:dyDescent="0.55000000000000004">
      <c r="A19" s="3" t="str">
        <f t="shared" si="0"/>
        <v>Furniture; other manufactured goods</v>
      </c>
      <c r="B19" t="str">
        <f>VLOOKUP(C19,'List DFØ'!$A:$B,2,FALSE)</f>
        <v>Inventar</v>
      </c>
      <c r="C19" s="47">
        <v>125</v>
      </c>
      <c r="D19" s="6">
        <f t="shared" si="15"/>
        <v>0</v>
      </c>
      <c r="E19" s="6">
        <f t="shared" ref="E19:BP19" si="20">E56</f>
        <v>0</v>
      </c>
      <c r="F19" s="6">
        <f t="shared" si="20"/>
        <v>0</v>
      </c>
      <c r="G19" s="6">
        <f t="shared" si="20"/>
        <v>0</v>
      </c>
      <c r="H19" s="6">
        <f t="shared" si="20"/>
        <v>0</v>
      </c>
      <c r="I19" s="6">
        <f t="shared" si="20"/>
        <v>0</v>
      </c>
      <c r="J19" s="6">
        <f t="shared" si="20"/>
        <v>0</v>
      </c>
      <c r="K19" s="6">
        <f t="shared" si="20"/>
        <v>0</v>
      </c>
      <c r="L19" s="6">
        <f t="shared" si="20"/>
        <v>0</v>
      </c>
      <c r="M19" s="6">
        <f t="shared" si="20"/>
        <v>0</v>
      </c>
      <c r="N19" s="6">
        <f t="shared" si="20"/>
        <v>0</v>
      </c>
      <c r="O19" s="6">
        <f t="shared" si="20"/>
        <v>0</v>
      </c>
      <c r="P19" s="6">
        <f t="shared" si="20"/>
        <v>0</v>
      </c>
      <c r="Q19" s="6">
        <f t="shared" si="20"/>
        <v>0</v>
      </c>
      <c r="R19" s="6">
        <f t="shared" si="20"/>
        <v>0</v>
      </c>
      <c r="S19" s="6">
        <f t="shared" si="20"/>
        <v>0</v>
      </c>
      <c r="T19" s="6">
        <f t="shared" si="20"/>
        <v>0</v>
      </c>
      <c r="U19" s="6">
        <f t="shared" si="20"/>
        <v>0</v>
      </c>
      <c r="V19" s="6">
        <f t="shared" si="20"/>
        <v>0</v>
      </c>
      <c r="W19" s="6">
        <f t="shared" si="20"/>
        <v>0</v>
      </c>
      <c r="X19" s="6">
        <f t="shared" si="20"/>
        <v>0</v>
      </c>
      <c r="Y19" s="6">
        <f t="shared" si="20"/>
        <v>1</v>
      </c>
      <c r="Z19" s="6">
        <f t="shared" si="20"/>
        <v>0</v>
      </c>
      <c r="AA19" s="6">
        <f t="shared" si="20"/>
        <v>0</v>
      </c>
      <c r="AB19" s="6">
        <f t="shared" si="20"/>
        <v>0</v>
      </c>
      <c r="AC19" s="6">
        <f t="shared" si="20"/>
        <v>0</v>
      </c>
      <c r="AD19" s="6">
        <f t="shared" si="20"/>
        <v>0</v>
      </c>
      <c r="AE19" s="6">
        <f t="shared" si="20"/>
        <v>0</v>
      </c>
      <c r="AF19" s="6">
        <f t="shared" si="20"/>
        <v>0</v>
      </c>
      <c r="AG19" s="6">
        <f t="shared" si="20"/>
        <v>0</v>
      </c>
      <c r="AH19" s="6">
        <f t="shared" si="20"/>
        <v>0</v>
      </c>
      <c r="AI19" s="6">
        <f t="shared" si="20"/>
        <v>0</v>
      </c>
      <c r="AJ19" s="6">
        <f t="shared" si="20"/>
        <v>0</v>
      </c>
      <c r="AK19" s="6">
        <f t="shared" si="20"/>
        <v>0</v>
      </c>
      <c r="AL19" s="6">
        <f t="shared" si="20"/>
        <v>0</v>
      </c>
      <c r="AM19" s="6">
        <f t="shared" si="20"/>
        <v>0</v>
      </c>
      <c r="AN19" s="6">
        <f t="shared" si="20"/>
        <v>0</v>
      </c>
      <c r="AO19" s="6">
        <f t="shared" si="20"/>
        <v>0</v>
      </c>
      <c r="AP19" s="6">
        <f t="shared" si="20"/>
        <v>0</v>
      </c>
      <c r="AQ19" s="6">
        <f t="shared" si="20"/>
        <v>0</v>
      </c>
      <c r="AR19" s="6">
        <f t="shared" si="20"/>
        <v>0</v>
      </c>
      <c r="AS19" s="6">
        <f t="shared" si="20"/>
        <v>0</v>
      </c>
      <c r="AT19" s="6">
        <f t="shared" si="20"/>
        <v>0</v>
      </c>
      <c r="AU19" s="6">
        <f t="shared" si="20"/>
        <v>0</v>
      </c>
      <c r="AV19" s="6">
        <f t="shared" si="20"/>
        <v>0</v>
      </c>
      <c r="AW19" s="6">
        <f t="shared" si="20"/>
        <v>0</v>
      </c>
      <c r="AX19" s="6">
        <f t="shared" si="20"/>
        <v>0</v>
      </c>
      <c r="AY19" s="6">
        <f t="shared" si="20"/>
        <v>0</v>
      </c>
      <c r="AZ19" s="6">
        <f t="shared" si="20"/>
        <v>0</v>
      </c>
      <c r="BA19" s="6">
        <f t="shared" si="20"/>
        <v>0</v>
      </c>
      <c r="BB19" s="6">
        <f t="shared" si="20"/>
        <v>0</v>
      </c>
      <c r="BC19" s="6">
        <f t="shared" si="20"/>
        <v>0</v>
      </c>
      <c r="BD19" s="6">
        <f t="shared" si="20"/>
        <v>0</v>
      </c>
      <c r="BE19" s="6">
        <f t="shared" si="20"/>
        <v>0</v>
      </c>
      <c r="BF19" s="6">
        <f t="shared" si="20"/>
        <v>0</v>
      </c>
      <c r="BG19" s="6">
        <f t="shared" si="20"/>
        <v>0</v>
      </c>
      <c r="BH19" s="6">
        <f t="shared" si="20"/>
        <v>0</v>
      </c>
      <c r="BI19" s="6">
        <f t="shared" si="20"/>
        <v>0</v>
      </c>
      <c r="BJ19" s="6">
        <f t="shared" si="20"/>
        <v>0</v>
      </c>
      <c r="BK19" s="6">
        <f t="shared" si="20"/>
        <v>0</v>
      </c>
      <c r="BL19" s="6">
        <f t="shared" si="20"/>
        <v>0</v>
      </c>
      <c r="BM19" s="6">
        <f t="shared" si="20"/>
        <v>0</v>
      </c>
      <c r="BN19" s="6">
        <f t="shared" si="20"/>
        <v>0</v>
      </c>
      <c r="BO19" s="6">
        <f t="shared" si="20"/>
        <v>0</v>
      </c>
      <c r="BP19" s="6">
        <f t="shared" si="20"/>
        <v>0</v>
      </c>
      <c r="BR19" s="8">
        <f t="shared" si="2"/>
        <v>1</v>
      </c>
    </row>
    <row r="20" spans="1:70" ht="14.25" customHeight="1" x14ac:dyDescent="0.55000000000000004">
      <c r="A20" s="3" t="str">
        <f t="shared" si="0"/>
        <v>Security and investigation services; services to buildings and landscape; office administrative, office support and other business support services</v>
      </c>
      <c r="B20" t="str">
        <f>VLOOKUP(C20,'List DFØ'!$A:$B,2,FALSE)</f>
        <v>Fast bygningsinventar med annen avskrivningstid enn bygningen</v>
      </c>
      <c r="C20" s="47">
        <v>126</v>
      </c>
      <c r="D20" s="6">
        <f t="shared" si="15"/>
        <v>0</v>
      </c>
      <c r="E20" s="6">
        <f t="shared" ref="E20:BP20" si="21">E57</f>
        <v>0</v>
      </c>
      <c r="F20" s="6">
        <f t="shared" si="21"/>
        <v>0</v>
      </c>
      <c r="G20" s="6">
        <f t="shared" si="21"/>
        <v>0</v>
      </c>
      <c r="H20" s="6">
        <f t="shared" si="21"/>
        <v>0</v>
      </c>
      <c r="I20" s="6">
        <f t="shared" si="21"/>
        <v>0</v>
      </c>
      <c r="J20" s="6">
        <f t="shared" si="21"/>
        <v>0</v>
      </c>
      <c r="K20" s="6">
        <f t="shared" si="21"/>
        <v>0</v>
      </c>
      <c r="L20" s="6">
        <f t="shared" si="21"/>
        <v>0</v>
      </c>
      <c r="M20" s="6">
        <f t="shared" si="21"/>
        <v>0</v>
      </c>
      <c r="N20" s="6">
        <f t="shared" si="21"/>
        <v>0</v>
      </c>
      <c r="O20" s="6">
        <f t="shared" si="21"/>
        <v>0</v>
      </c>
      <c r="P20" s="6">
        <f t="shared" si="21"/>
        <v>0</v>
      </c>
      <c r="Q20" s="6">
        <f t="shared" si="21"/>
        <v>0</v>
      </c>
      <c r="R20" s="6">
        <f t="shared" si="21"/>
        <v>0</v>
      </c>
      <c r="S20" s="6">
        <f t="shared" si="21"/>
        <v>0</v>
      </c>
      <c r="T20" s="6">
        <f t="shared" si="21"/>
        <v>0</v>
      </c>
      <c r="U20" s="6">
        <f t="shared" si="21"/>
        <v>0</v>
      </c>
      <c r="V20" s="6">
        <f t="shared" si="21"/>
        <v>0.1145984493595487</v>
      </c>
      <c r="W20" s="6">
        <f t="shared" si="21"/>
        <v>0</v>
      </c>
      <c r="X20" s="6">
        <f t="shared" si="21"/>
        <v>0</v>
      </c>
      <c r="Y20" s="6">
        <f t="shared" si="21"/>
        <v>1.6354683302096735E-2</v>
      </c>
      <c r="Z20" s="6">
        <f t="shared" si="21"/>
        <v>0</v>
      </c>
      <c r="AA20" s="6">
        <f t="shared" si="21"/>
        <v>0</v>
      </c>
      <c r="AB20" s="6">
        <f t="shared" si="21"/>
        <v>0</v>
      </c>
      <c r="AC20" s="6">
        <f t="shared" si="21"/>
        <v>0</v>
      </c>
      <c r="AD20" s="6">
        <f t="shared" si="21"/>
        <v>0.2227582751344229</v>
      </c>
      <c r="AE20" s="6">
        <f t="shared" si="21"/>
        <v>0</v>
      </c>
      <c r="AF20" s="6">
        <f t="shared" si="21"/>
        <v>0</v>
      </c>
      <c r="AG20" s="6">
        <f t="shared" si="21"/>
        <v>0</v>
      </c>
      <c r="AH20" s="6">
        <f t="shared" si="21"/>
        <v>0</v>
      </c>
      <c r="AI20" s="6">
        <f t="shared" si="21"/>
        <v>0</v>
      </c>
      <c r="AJ20" s="6">
        <f t="shared" si="21"/>
        <v>0</v>
      </c>
      <c r="AK20" s="6">
        <f t="shared" si="21"/>
        <v>0</v>
      </c>
      <c r="AL20" s="6">
        <f t="shared" si="21"/>
        <v>0</v>
      </c>
      <c r="AM20" s="6">
        <f t="shared" si="21"/>
        <v>0</v>
      </c>
      <c r="AN20" s="6">
        <f t="shared" si="21"/>
        <v>0</v>
      </c>
      <c r="AO20" s="6">
        <f t="shared" si="21"/>
        <v>0</v>
      </c>
      <c r="AP20" s="6">
        <f t="shared" si="21"/>
        <v>0</v>
      </c>
      <c r="AQ20" s="6">
        <f t="shared" si="21"/>
        <v>0</v>
      </c>
      <c r="AR20" s="6">
        <f t="shared" si="21"/>
        <v>0</v>
      </c>
      <c r="AS20" s="6">
        <f t="shared" si="21"/>
        <v>0</v>
      </c>
      <c r="AT20" s="6">
        <f t="shared" si="21"/>
        <v>0</v>
      </c>
      <c r="AU20" s="6">
        <f t="shared" si="21"/>
        <v>0</v>
      </c>
      <c r="AV20" s="6">
        <f t="shared" si="21"/>
        <v>0</v>
      </c>
      <c r="AW20" s="6">
        <f t="shared" si="21"/>
        <v>0</v>
      </c>
      <c r="AX20" s="6">
        <f t="shared" si="21"/>
        <v>8.3982827541102326E-3</v>
      </c>
      <c r="AY20" s="6">
        <f t="shared" si="21"/>
        <v>0</v>
      </c>
      <c r="AZ20" s="6">
        <f t="shared" si="21"/>
        <v>0</v>
      </c>
      <c r="BA20" s="6">
        <f t="shared" si="21"/>
        <v>0</v>
      </c>
      <c r="BB20" s="6">
        <f t="shared" si="21"/>
        <v>0</v>
      </c>
      <c r="BC20" s="6">
        <f t="shared" si="21"/>
        <v>0</v>
      </c>
      <c r="BD20" s="6">
        <f t="shared" si="21"/>
        <v>0</v>
      </c>
      <c r="BE20" s="6">
        <f t="shared" si="21"/>
        <v>0.6221190531143822</v>
      </c>
      <c r="BF20" s="6">
        <f t="shared" si="21"/>
        <v>1.5771256335439465E-2</v>
      </c>
      <c r="BG20" s="6">
        <f t="shared" si="21"/>
        <v>0</v>
      </c>
      <c r="BH20" s="6">
        <f t="shared" si="21"/>
        <v>0</v>
      </c>
      <c r="BI20" s="6">
        <f t="shared" si="21"/>
        <v>0</v>
      </c>
      <c r="BJ20" s="6">
        <f t="shared" si="21"/>
        <v>0</v>
      </c>
      <c r="BK20" s="6">
        <f t="shared" si="21"/>
        <v>0</v>
      </c>
      <c r="BL20" s="6">
        <f t="shared" si="21"/>
        <v>0</v>
      </c>
      <c r="BM20" s="6">
        <f t="shared" si="21"/>
        <v>0</v>
      </c>
      <c r="BN20" s="6">
        <f t="shared" si="21"/>
        <v>0</v>
      </c>
      <c r="BO20" s="6">
        <f t="shared" si="21"/>
        <v>0</v>
      </c>
      <c r="BP20" s="6">
        <f t="shared" si="21"/>
        <v>0</v>
      </c>
      <c r="BR20" s="8">
        <f t="shared" si="2"/>
        <v>1.0000000000000002</v>
      </c>
    </row>
    <row r="21" spans="1:70" ht="14.25" customHeight="1" x14ac:dyDescent="0.55000000000000004">
      <c r="A21" s="3" t="str">
        <f t="shared" si="0"/>
        <v>Computer, electronic and optical products</v>
      </c>
      <c r="B21" t="str">
        <f>VLOOKUP(C21,'List DFØ'!$A:$B,2,FALSE)</f>
        <v>Verktøy og lignende</v>
      </c>
      <c r="C21" s="47">
        <v>127</v>
      </c>
      <c r="D21" s="6">
        <f t="shared" si="15"/>
        <v>0</v>
      </c>
      <c r="E21" s="6">
        <f t="shared" ref="E21:BP21" si="22">E58</f>
        <v>0</v>
      </c>
      <c r="F21" s="6">
        <f t="shared" si="22"/>
        <v>0</v>
      </c>
      <c r="G21" s="6">
        <f t="shared" si="22"/>
        <v>0</v>
      </c>
      <c r="H21" s="6">
        <f t="shared" si="22"/>
        <v>0</v>
      </c>
      <c r="I21" s="6">
        <f t="shared" si="22"/>
        <v>0.13602177848140529</v>
      </c>
      <c r="J21" s="6">
        <f t="shared" si="22"/>
        <v>0</v>
      </c>
      <c r="K21" s="6">
        <f t="shared" si="22"/>
        <v>0</v>
      </c>
      <c r="L21" s="6">
        <f t="shared" si="22"/>
        <v>0</v>
      </c>
      <c r="M21" s="6">
        <f t="shared" si="22"/>
        <v>0</v>
      </c>
      <c r="N21" s="6">
        <f t="shared" si="22"/>
        <v>0</v>
      </c>
      <c r="O21" s="6">
        <f t="shared" si="22"/>
        <v>0</v>
      </c>
      <c r="P21" s="6">
        <f t="shared" si="22"/>
        <v>0</v>
      </c>
      <c r="Q21" s="6">
        <f t="shared" si="22"/>
        <v>0</v>
      </c>
      <c r="R21" s="6">
        <f t="shared" si="22"/>
        <v>0</v>
      </c>
      <c r="S21" s="6">
        <f t="shared" si="22"/>
        <v>0</v>
      </c>
      <c r="T21" s="6">
        <f t="shared" si="22"/>
        <v>0.45703188753787055</v>
      </c>
      <c r="U21" s="6">
        <f t="shared" si="22"/>
        <v>0</v>
      </c>
      <c r="V21" s="6">
        <f t="shared" si="22"/>
        <v>9.1339985586346125E-5</v>
      </c>
      <c r="W21" s="6">
        <f t="shared" si="22"/>
        <v>0</v>
      </c>
      <c r="X21" s="6">
        <f t="shared" si="22"/>
        <v>4.2981658576026066E-2</v>
      </c>
      <c r="Y21" s="6">
        <f t="shared" si="22"/>
        <v>0</v>
      </c>
      <c r="Z21" s="6">
        <f t="shared" si="22"/>
        <v>2.7702007650390797E-2</v>
      </c>
      <c r="AA21" s="6">
        <f t="shared" si="22"/>
        <v>0</v>
      </c>
      <c r="AB21" s="6">
        <f t="shared" si="22"/>
        <v>0</v>
      </c>
      <c r="AC21" s="6">
        <f t="shared" si="22"/>
        <v>0</v>
      </c>
      <c r="AD21" s="6">
        <f t="shared" si="22"/>
        <v>0</v>
      </c>
      <c r="AE21" s="6">
        <f t="shared" si="22"/>
        <v>0</v>
      </c>
      <c r="AF21" s="6">
        <f t="shared" si="22"/>
        <v>0</v>
      </c>
      <c r="AG21" s="6">
        <f t="shared" si="22"/>
        <v>0</v>
      </c>
      <c r="AH21" s="6">
        <f t="shared" si="22"/>
        <v>0</v>
      </c>
      <c r="AI21" s="6">
        <f t="shared" si="22"/>
        <v>0</v>
      </c>
      <c r="AJ21" s="6">
        <f t="shared" si="22"/>
        <v>0</v>
      </c>
      <c r="AK21" s="6">
        <f t="shared" si="22"/>
        <v>0</v>
      </c>
      <c r="AL21" s="6">
        <f t="shared" si="22"/>
        <v>0</v>
      </c>
      <c r="AM21" s="6">
        <f t="shared" si="22"/>
        <v>3.1807583338280616E-5</v>
      </c>
      <c r="AN21" s="6">
        <f t="shared" si="22"/>
        <v>0</v>
      </c>
      <c r="AO21" s="6">
        <f t="shared" si="22"/>
        <v>0</v>
      </c>
      <c r="AP21" s="6">
        <f t="shared" si="22"/>
        <v>0</v>
      </c>
      <c r="AQ21" s="6">
        <f t="shared" si="22"/>
        <v>0</v>
      </c>
      <c r="AR21" s="6">
        <f t="shared" si="22"/>
        <v>2.2965549910288429E-4</v>
      </c>
      <c r="AS21" s="6">
        <f t="shared" si="22"/>
        <v>0</v>
      </c>
      <c r="AT21" s="6">
        <f t="shared" si="22"/>
        <v>0</v>
      </c>
      <c r="AU21" s="6">
        <f t="shared" si="22"/>
        <v>0</v>
      </c>
      <c r="AV21" s="6">
        <f t="shared" si="22"/>
        <v>3.4264268148115458E-2</v>
      </c>
      <c r="AW21" s="6">
        <f t="shared" si="22"/>
        <v>0</v>
      </c>
      <c r="AX21" s="6">
        <f t="shared" si="22"/>
        <v>7.6551833034294761E-2</v>
      </c>
      <c r="AY21" s="6">
        <f t="shared" si="22"/>
        <v>0.14650715307626999</v>
      </c>
      <c r="AZ21" s="6">
        <f t="shared" si="22"/>
        <v>0</v>
      </c>
      <c r="BA21" s="6">
        <f t="shared" si="22"/>
        <v>0</v>
      </c>
      <c r="BB21" s="6">
        <f t="shared" si="22"/>
        <v>5.2532360213394649E-2</v>
      </c>
      <c r="BC21" s="6">
        <f t="shared" si="22"/>
        <v>0</v>
      </c>
      <c r="BD21" s="6">
        <f t="shared" si="22"/>
        <v>0</v>
      </c>
      <c r="BE21" s="6">
        <f t="shared" si="22"/>
        <v>0</v>
      </c>
      <c r="BF21" s="6">
        <f t="shared" si="22"/>
        <v>0</v>
      </c>
      <c r="BG21" s="6">
        <f t="shared" si="22"/>
        <v>2.6054250214204783E-2</v>
      </c>
      <c r="BH21" s="6">
        <f t="shared" si="22"/>
        <v>0</v>
      </c>
      <c r="BI21" s="6">
        <f t="shared" si="22"/>
        <v>0</v>
      </c>
      <c r="BJ21" s="6">
        <f t="shared" si="22"/>
        <v>0</v>
      </c>
      <c r="BK21" s="6">
        <f t="shared" si="22"/>
        <v>0</v>
      </c>
      <c r="BL21" s="6">
        <f t="shared" si="22"/>
        <v>0</v>
      </c>
      <c r="BM21" s="6">
        <f t="shared" si="22"/>
        <v>0</v>
      </c>
      <c r="BN21" s="6">
        <f t="shared" si="22"/>
        <v>0</v>
      </c>
      <c r="BO21" s="6">
        <f t="shared" si="22"/>
        <v>0</v>
      </c>
      <c r="BP21" s="6">
        <f t="shared" si="22"/>
        <v>0</v>
      </c>
      <c r="BR21" s="8">
        <f t="shared" si="2"/>
        <v>0.99999999999999989</v>
      </c>
    </row>
    <row r="22" spans="1:70" ht="14.25" customHeight="1" x14ac:dyDescent="0.55000000000000004">
      <c r="A22" s="3" t="str">
        <f t="shared" si="0"/>
        <v>Computer, electronic and optical products</v>
      </c>
      <c r="B22" t="str">
        <f>VLOOKUP(C22,'List DFØ'!$A:$B,2,FALSE)</f>
        <v>Datamaskiner (PCer, servere m.m.)</v>
      </c>
      <c r="C22" s="47">
        <v>128</v>
      </c>
      <c r="D22" s="6">
        <f t="shared" si="15"/>
        <v>0</v>
      </c>
      <c r="E22" s="6">
        <f t="shared" ref="E22:BP22" si="23">E59</f>
        <v>0</v>
      </c>
      <c r="F22" s="6">
        <f t="shared" si="23"/>
        <v>0</v>
      </c>
      <c r="G22" s="6">
        <f t="shared" si="23"/>
        <v>0</v>
      </c>
      <c r="H22" s="6">
        <f t="shared" si="23"/>
        <v>0</v>
      </c>
      <c r="I22" s="6">
        <f t="shared" si="23"/>
        <v>0</v>
      </c>
      <c r="J22" s="6">
        <f t="shared" si="23"/>
        <v>0</v>
      </c>
      <c r="K22" s="6">
        <f t="shared" si="23"/>
        <v>0</v>
      </c>
      <c r="L22" s="6">
        <f t="shared" si="23"/>
        <v>0</v>
      </c>
      <c r="M22" s="6">
        <f t="shared" si="23"/>
        <v>0</v>
      </c>
      <c r="N22" s="6">
        <f t="shared" si="23"/>
        <v>0</v>
      </c>
      <c r="O22" s="6">
        <f t="shared" si="23"/>
        <v>0</v>
      </c>
      <c r="P22" s="6">
        <f t="shared" si="23"/>
        <v>0</v>
      </c>
      <c r="Q22" s="6">
        <f t="shared" si="23"/>
        <v>0</v>
      </c>
      <c r="R22" s="6">
        <f t="shared" si="23"/>
        <v>0</v>
      </c>
      <c r="S22" s="6">
        <f t="shared" si="23"/>
        <v>0</v>
      </c>
      <c r="T22" s="6">
        <f t="shared" si="23"/>
        <v>1</v>
      </c>
      <c r="U22" s="6">
        <f t="shared" si="23"/>
        <v>0</v>
      </c>
      <c r="V22" s="6">
        <f t="shared" si="23"/>
        <v>0</v>
      </c>
      <c r="W22" s="6">
        <f t="shared" si="23"/>
        <v>0</v>
      </c>
      <c r="X22" s="6">
        <f t="shared" si="23"/>
        <v>0</v>
      </c>
      <c r="Y22" s="6">
        <f t="shared" si="23"/>
        <v>0</v>
      </c>
      <c r="Z22" s="6">
        <f t="shared" si="23"/>
        <v>0</v>
      </c>
      <c r="AA22" s="6">
        <f t="shared" si="23"/>
        <v>0</v>
      </c>
      <c r="AB22" s="6">
        <f t="shared" si="23"/>
        <v>0</v>
      </c>
      <c r="AC22" s="6">
        <f t="shared" si="23"/>
        <v>0</v>
      </c>
      <c r="AD22" s="6">
        <f t="shared" si="23"/>
        <v>0</v>
      </c>
      <c r="AE22" s="6">
        <f t="shared" si="23"/>
        <v>0</v>
      </c>
      <c r="AF22" s="6">
        <f t="shared" si="23"/>
        <v>0</v>
      </c>
      <c r="AG22" s="6">
        <f t="shared" si="23"/>
        <v>0</v>
      </c>
      <c r="AH22" s="6">
        <f t="shared" si="23"/>
        <v>0</v>
      </c>
      <c r="AI22" s="6">
        <f t="shared" si="23"/>
        <v>0</v>
      </c>
      <c r="AJ22" s="6">
        <f t="shared" si="23"/>
        <v>0</v>
      </c>
      <c r="AK22" s="6">
        <f t="shared" si="23"/>
        <v>0</v>
      </c>
      <c r="AL22" s="6">
        <f t="shared" si="23"/>
        <v>0</v>
      </c>
      <c r="AM22" s="6">
        <f t="shared" si="23"/>
        <v>0</v>
      </c>
      <c r="AN22" s="6">
        <f t="shared" si="23"/>
        <v>0</v>
      </c>
      <c r="AO22" s="6">
        <f t="shared" si="23"/>
        <v>0</v>
      </c>
      <c r="AP22" s="6">
        <f t="shared" si="23"/>
        <v>0</v>
      </c>
      <c r="AQ22" s="6">
        <f t="shared" si="23"/>
        <v>0</v>
      </c>
      <c r="AR22" s="6">
        <f t="shared" si="23"/>
        <v>0</v>
      </c>
      <c r="AS22" s="6">
        <f t="shared" si="23"/>
        <v>0</v>
      </c>
      <c r="AT22" s="6">
        <f t="shared" si="23"/>
        <v>0</v>
      </c>
      <c r="AU22" s="6">
        <f t="shared" si="23"/>
        <v>0</v>
      </c>
      <c r="AV22" s="6">
        <f t="shared" si="23"/>
        <v>0</v>
      </c>
      <c r="AW22" s="6">
        <f t="shared" si="23"/>
        <v>0</v>
      </c>
      <c r="AX22" s="6">
        <f t="shared" si="23"/>
        <v>0</v>
      </c>
      <c r="AY22" s="6">
        <f t="shared" si="23"/>
        <v>0</v>
      </c>
      <c r="AZ22" s="6">
        <f t="shared" si="23"/>
        <v>0</v>
      </c>
      <c r="BA22" s="6">
        <f t="shared" si="23"/>
        <v>0</v>
      </c>
      <c r="BB22" s="6">
        <f t="shared" si="23"/>
        <v>0</v>
      </c>
      <c r="BC22" s="6">
        <f t="shared" si="23"/>
        <v>0</v>
      </c>
      <c r="BD22" s="6">
        <f t="shared" si="23"/>
        <v>0</v>
      </c>
      <c r="BE22" s="6">
        <f t="shared" si="23"/>
        <v>0</v>
      </c>
      <c r="BF22" s="6">
        <f t="shared" si="23"/>
        <v>0</v>
      </c>
      <c r="BG22" s="6">
        <f t="shared" si="23"/>
        <v>0</v>
      </c>
      <c r="BH22" s="6">
        <f t="shared" si="23"/>
        <v>0</v>
      </c>
      <c r="BI22" s="6">
        <f t="shared" si="23"/>
        <v>0</v>
      </c>
      <c r="BJ22" s="6">
        <f t="shared" si="23"/>
        <v>0</v>
      </c>
      <c r="BK22" s="6">
        <f t="shared" si="23"/>
        <v>0</v>
      </c>
      <c r="BL22" s="6">
        <f t="shared" si="23"/>
        <v>0</v>
      </c>
      <c r="BM22" s="6">
        <f t="shared" si="23"/>
        <v>0</v>
      </c>
      <c r="BN22" s="6">
        <f t="shared" si="23"/>
        <v>0</v>
      </c>
      <c r="BO22" s="6">
        <f t="shared" si="23"/>
        <v>0</v>
      </c>
      <c r="BP22" s="6">
        <f t="shared" si="23"/>
        <v>0</v>
      </c>
      <c r="BR22" s="8">
        <f t="shared" si="2"/>
        <v>1</v>
      </c>
    </row>
    <row r="23" spans="1:70" ht="14.25" customHeight="1" x14ac:dyDescent="0.55000000000000004">
      <c r="A23" s="3" t="str">
        <f t="shared" si="0"/>
        <v>Computer, electronic and optical products</v>
      </c>
      <c r="B23" t="str">
        <f>VLOOKUP(C23,'List DFØ'!$A:$B,2,FALSE)</f>
        <v>Andre driftsmidler</v>
      </c>
      <c r="C23" s="47">
        <v>129</v>
      </c>
      <c r="D23" s="6">
        <f t="shared" si="15"/>
        <v>0</v>
      </c>
      <c r="E23" s="6">
        <f t="shared" ref="E23:BP23" si="24">E60</f>
        <v>0</v>
      </c>
      <c r="F23" s="6">
        <f t="shared" si="24"/>
        <v>0</v>
      </c>
      <c r="G23" s="6">
        <f t="shared" si="24"/>
        <v>0</v>
      </c>
      <c r="H23" s="6">
        <f t="shared" si="24"/>
        <v>7.6445950718061706E-2</v>
      </c>
      <c r="I23" s="6">
        <f t="shared" si="24"/>
        <v>0</v>
      </c>
      <c r="J23" s="6">
        <f t="shared" si="24"/>
        <v>0</v>
      </c>
      <c r="K23" s="6">
        <f t="shared" si="24"/>
        <v>0</v>
      </c>
      <c r="L23" s="6">
        <f t="shared" si="24"/>
        <v>0</v>
      </c>
      <c r="M23" s="6">
        <f t="shared" si="24"/>
        <v>0</v>
      </c>
      <c r="N23" s="6">
        <f t="shared" si="24"/>
        <v>0</v>
      </c>
      <c r="O23" s="6">
        <f t="shared" si="24"/>
        <v>0</v>
      </c>
      <c r="P23" s="6">
        <f t="shared" si="24"/>
        <v>0</v>
      </c>
      <c r="Q23" s="6">
        <f t="shared" si="24"/>
        <v>0</v>
      </c>
      <c r="R23" s="6">
        <f t="shared" si="24"/>
        <v>0</v>
      </c>
      <c r="S23" s="6">
        <f t="shared" si="24"/>
        <v>0</v>
      </c>
      <c r="T23" s="6">
        <f t="shared" si="24"/>
        <v>0.7138528308772939</v>
      </c>
      <c r="U23" s="6">
        <f t="shared" si="24"/>
        <v>0</v>
      </c>
      <c r="V23" s="6">
        <f t="shared" si="24"/>
        <v>0</v>
      </c>
      <c r="W23" s="6">
        <f t="shared" si="24"/>
        <v>0</v>
      </c>
      <c r="X23" s="6">
        <f t="shared" si="24"/>
        <v>0</v>
      </c>
      <c r="Y23" s="6">
        <f t="shared" si="24"/>
        <v>0</v>
      </c>
      <c r="Z23" s="6">
        <f t="shared" si="24"/>
        <v>0</v>
      </c>
      <c r="AA23" s="6">
        <f t="shared" si="24"/>
        <v>0</v>
      </c>
      <c r="AB23" s="6">
        <f t="shared" si="24"/>
        <v>0</v>
      </c>
      <c r="AC23" s="6">
        <f t="shared" si="24"/>
        <v>0</v>
      </c>
      <c r="AD23" s="6">
        <f t="shared" si="24"/>
        <v>2.8683894290259252E-2</v>
      </c>
      <c r="AE23" s="6">
        <f t="shared" si="24"/>
        <v>0</v>
      </c>
      <c r="AF23" s="6">
        <f t="shared" si="24"/>
        <v>0</v>
      </c>
      <c r="AG23" s="6">
        <f t="shared" si="24"/>
        <v>0</v>
      </c>
      <c r="AH23" s="6">
        <f t="shared" si="24"/>
        <v>0</v>
      </c>
      <c r="AI23" s="6">
        <f t="shared" si="24"/>
        <v>0</v>
      </c>
      <c r="AJ23" s="6">
        <f t="shared" si="24"/>
        <v>0</v>
      </c>
      <c r="AK23" s="6">
        <f t="shared" si="24"/>
        <v>0</v>
      </c>
      <c r="AL23" s="6">
        <f t="shared" si="24"/>
        <v>0</v>
      </c>
      <c r="AM23" s="6">
        <f t="shared" si="24"/>
        <v>0</v>
      </c>
      <c r="AN23" s="6">
        <f t="shared" si="24"/>
        <v>0</v>
      </c>
      <c r="AO23" s="6">
        <f t="shared" si="24"/>
        <v>0</v>
      </c>
      <c r="AP23" s="6">
        <f t="shared" si="24"/>
        <v>0</v>
      </c>
      <c r="AQ23" s="6">
        <f t="shared" si="24"/>
        <v>5.458236493272034E-2</v>
      </c>
      <c r="AR23" s="6">
        <f t="shared" si="24"/>
        <v>0</v>
      </c>
      <c r="AS23" s="6">
        <f t="shared" si="24"/>
        <v>0</v>
      </c>
      <c r="AT23" s="6">
        <f t="shared" si="24"/>
        <v>0</v>
      </c>
      <c r="AU23" s="6">
        <f t="shared" si="24"/>
        <v>3.9099149156293304E-2</v>
      </c>
      <c r="AV23" s="6">
        <f t="shared" si="24"/>
        <v>0</v>
      </c>
      <c r="AW23" s="6">
        <f t="shared" si="24"/>
        <v>0</v>
      </c>
      <c r="AX23" s="6">
        <f t="shared" si="24"/>
        <v>0</v>
      </c>
      <c r="AY23" s="6">
        <f t="shared" si="24"/>
        <v>2.5728610950695483E-2</v>
      </c>
      <c r="AZ23" s="6">
        <f t="shared" si="24"/>
        <v>0</v>
      </c>
      <c r="BA23" s="6">
        <f t="shared" si="24"/>
        <v>2.630301573352551E-2</v>
      </c>
      <c r="BB23" s="6">
        <f t="shared" si="24"/>
        <v>0</v>
      </c>
      <c r="BC23" s="6">
        <f t="shared" si="24"/>
        <v>0</v>
      </c>
      <c r="BD23" s="6">
        <f t="shared" si="24"/>
        <v>0</v>
      </c>
      <c r="BE23" s="6">
        <f t="shared" si="24"/>
        <v>0</v>
      </c>
      <c r="BF23" s="6">
        <f t="shared" si="24"/>
        <v>3.5304183341150451E-2</v>
      </c>
      <c r="BG23" s="6">
        <f t="shared" si="24"/>
        <v>0</v>
      </c>
      <c r="BH23" s="6">
        <f t="shared" si="24"/>
        <v>0</v>
      </c>
      <c r="BI23" s="6">
        <f t="shared" si="24"/>
        <v>0</v>
      </c>
      <c r="BJ23" s="6">
        <f t="shared" si="24"/>
        <v>0</v>
      </c>
      <c r="BK23" s="6">
        <f t="shared" si="24"/>
        <v>0</v>
      </c>
      <c r="BL23" s="6">
        <f t="shared" si="24"/>
        <v>0</v>
      </c>
      <c r="BM23" s="6">
        <f t="shared" si="24"/>
        <v>0</v>
      </c>
      <c r="BN23" s="6">
        <f t="shared" si="24"/>
        <v>0</v>
      </c>
      <c r="BO23" s="6">
        <f t="shared" si="24"/>
        <v>0</v>
      </c>
      <c r="BP23" s="6">
        <f t="shared" si="24"/>
        <v>0</v>
      </c>
      <c r="BR23" s="8">
        <f t="shared" si="2"/>
        <v>1</v>
      </c>
    </row>
    <row r="24" spans="1:70" ht="14.25" customHeight="1" x14ac:dyDescent="0.55000000000000004">
      <c r="A24" s="3" t="str">
        <f t="shared" si="0"/>
        <v>Basic pharmaceutical products and pharmaceutical preparations</v>
      </c>
      <c r="B24" t="str">
        <f>VLOOKUP(C24,'List DFØ'!$A:$B,2,FALSE)</f>
        <v>Innkjøpte varer (ferdigvarer) og driftsmateriell</v>
      </c>
      <c r="C24" s="49">
        <v>146</v>
      </c>
      <c r="D24" s="6">
        <f t="array" ref="D24:BP24">TRANSPOSE('Analyse IO data'!O5:O69)</f>
        <v>0</v>
      </c>
      <c r="E24" s="6">
        <v>0</v>
      </c>
      <c r="F24" s="6">
        <v>0</v>
      </c>
      <c r="G24" s="6">
        <v>0</v>
      </c>
      <c r="H24" s="6">
        <v>4.6530780740320125E-2</v>
      </c>
      <c r="I24" s="6">
        <v>2.4291452087765432E-2</v>
      </c>
      <c r="J24" s="6">
        <v>0</v>
      </c>
      <c r="K24" s="6">
        <v>1.9883289820278767E-2</v>
      </c>
      <c r="L24" s="6">
        <v>2.2959002535221127E-2</v>
      </c>
      <c r="M24" s="6">
        <v>0</v>
      </c>
      <c r="N24" s="6">
        <v>0</v>
      </c>
      <c r="O24" s="6">
        <v>0.24295502441046246</v>
      </c>
      <c r="P24" s="6">
        <v>3.2301817436298612E-2</v>
      </c>
      <c r="Q24" s="6">
        <v>8.4709888584726556E-2</v>
      </c>
      <c r="R24" s="6">
        <v>2.1119619877956021E-3</v>
      </c>
      <c r="S24" s="6">
        <v>7.2325197253315987E-2</v>
      </c>
      <c r="T24" s="6">
        <v>0.17060721407367199</v>
      </c>
      <c r="U24" s="6">
        <v>3.9927593684560267E-2</v>
      </c>
      <c r="V24" s="6">
        <v>2.1500375310513194E-2</v>
      </c>
      <c r="W24" s="6">
        <v>3.0422820212651878E-2</v>
      </c>
      <c r="X24" s="6">
        <v>9.3687838328120845E-2</v>
      </c>
      <c r="Y24" s="6">
        <v>9.5785743534297155E-2</v>
      </c>
      <c r="Z24" s="6">
        <v>0</v>
      </c>
      <c r="AA24" s="6">
        <v>0</v>
      </c>
      <c r="AB24" s="6">
        <v>0</v>
      </c>
      <c r="AC24" s="6">
        <v>0</v>
      </c>
      <c r="AD24" s="6">
        <v>0</v>
      </c>
      <c r="AE24" s="6">
        <v>0</v>
      </c>
      <c r="AF24" s="6">
        <v>0</v>
      </c>
      <c r="AG24" s="6">
        <v>0</v>
      </c>
      <c r="AH24" s="6">
        <v>0</v>
      </c>
      <c r="AI24" s="6">
        <v>0</v>
      </c>
      <c r="AJ24" s="6">
        <v>0</v>
      </c>
      <c r="AK24" s="6">
        <v>0</v>
      </c>
      <c r="AL24" s="6">
        <v>0</v>
      </c>
      <c r="AM24" s="6">
        <v>0</v>
      </c>
      <c r="AN24" s="6">
        <v>0</v>
      </c>
      <c r="AO24" s="6">
        <v>0</v>
      </c>
      <c r="AP24" s="6">
        <v>0</v>
      </c>
      <c r="AQ24" s="6">
        <v>0</v>
      </c>
      <c r="AR24" s="6">
        <v>0</v>
      </c>
      <c r="AS24" s="6">
        <v>0</v>
      </c>
      <c r="AT24" s="6">
        <v>0</v>
      </c>
      <c r="AU24" s="6">
        <v>0</v>
      </c>
      <c r="AV24" s="6">
        <v>0</v>
      </c>
      <c r="AW24" s="6">
        <v>0</v>
      </c>
      <c r="AX24" s="6">
        <v>0</v>
      </c>
      <c r="AY24" s="6">
        <v>0</v>
      </c>
      <c r="AZ24" s="6">
        <v>0</v>
      </c>
      <c r="BA24" s="6">
        <v>0</v>
      </c>
      <c r="BB24" s="6">
        <v>0</v>
      </c>
      <c r="BC24" s="6">
        <v>0</v>
      </c>
      <c r="BD24" s="6">
        <v>0</v>
      </c>
      <c r="BE24" s="6">
        <v>0</v>
      </c>
      <c r="BF24" s="6">
        <v>0</v>
      </c>
      <c r="BG24" s="6">
        <v>0</v>
      </c>
      <c r="BH24" s="6">
        <v>0</v>
      </c>
      <c r="BI24" s="6">
        <v>0</v>
      </c>
      <c r="BJ24" s="6">
        <v>0</v>
      </c>
      <c r="BK24" s="6">
        <v>0</v>
      </c>
      <c r="BL24" s="6">
        <v>0</v>
      </c>
      <c r="BM24" s="6">
        <v>0</v>
      </c>
      <c r="BN24" s="6">
        <v>0</v>
      </c>
      <c r="BO24" s="6">
        <v>0</v>
      </c>
      <c r="BP24" s="6">
        <v>0</v>
      </c>
      <c r="BR24" s="8">
        <f t="shared" si="2"/>
        <v>1</v>
      </c>
    </row>
    <row r="25" spans="1:70" ht="14.25" customHeight="1" x14ac:dyDescent="0.55000000000000004">
      <c r="A25" s="3" t="str">
        <f t="shared" si="0"/>
        <v>Basic pharmaceutical products and pharmaceutical preparations</v>
      </c>
      <c r="B25" t="str">
        <f>VLOOKUP(C25,'List DFØ'!$A:$B,2,FALSE)</f>
        <v>Innkjøpte varer (ferdigvarer) og driftsmateriell, fortsettelse</v>
      </c>
      <c r="C25" s="49">
        <v>147</v>
      </c>
      <c r="D25" s="6">
        <f>D24</f>
        <v>0</v>
      </c>
      <c r="E25" s="6">
        <f t="shared" ref="E25:BP25" si="25">E24</f>
        <v>0</v>
      </c>
      <c r="F25" s="6">
        <f t="shared" si="25"/>
        <v>0</v>
      </c>
      <c r="G25" s="6">
        <f t="shared" si="25"/>
        <v>0</v>
      </c>
      <c r="H25" s="6">
        <f t="shared" si="25"/>
        <v>4.6530780740320125E-2</v>
      </c>
      <c r="I25" s="6">
        <f t="shared" si="25"/>
        <v>2.4291452087765432E-2</v>
      </c>
      <c r="J25" s="6">
        <f t="shared" si="25"/>
        <v>0</v>
      </c>
      <c r="K25" s="6">
        <f t="shared" si="25"/>
        <v>1.9883289820278767E-2</v>
      </c>
      <c r="L25" s="6">
        <f t="shared" si="25"/>
        <v>2.2959002535221127E-2</v>
      </c>
      <c r="M25" s="6">
        <f t="shared" si="25"/>
        <v>0</v>
      </c>
      <c r="N25" s="6">
        <f t="shared" si="25"/>
        <v>0</v>
      </c>
      <c r="O25" s="6">
        <f t="shared" si="25"/>
        <v>0.24295502441046246</v>
      </c>
      <c r="P25" s="6">
        <f t="shared" si="25"/>
        <v>3.2301817436298612E-2</v>
      </c>
      <c r="Q25" s="6">
        <f t="shared" si="25"/>
        <v>8.4709888584726556E-2</v>
      </c>
      <c r="R25" s="6">
        <f t="shared" si="25"/>
        <v>2.1119619877956021E-3</v>
      </c>
      <c r="S25" s="6">
        <f t="shared" si="25"/>
        <v>7.2325197253315987E-2</v>
      </c>
      <c r="T25" s="6">
        <f t="shared" si="25"/>
        <v>0.17060721407367199</v>
      </c>
      <c r="U25" s="6">
        <f t="shared" si="25"/>
        <v>3.9927593684560267E-2</v>
      </c>
      <c r="V25" s="6">
        <f t="shared" si="25"/>
        <v>2.1500375310513194E-2</v>
      </c>
      <c r="W25" s="6">
        <f t="shared" si="25"/>
        <v>3.0422820212651878E-2</v>
      </c>
      <c r="X25" s="6">
        <f t="shared" si="25"/>
        <v>9.3687838328120845E-2</v>
      </c>
      <c r="Y25" s="6">
        <f t="shared" si="25"/>
        <v>9.5785743534297155E-2</v>
      </c>
      <c r="Z25" s="6">
        <f t="shared" si="25"/>
        <v>0</v>
      </c>
      <c r="AA25" s="6">
        <f t="shared" si="25"/>
        <v>0</v>
      </c>
      <c r="AB25" s="6">
        <f t="shared" si="25"/>
        <v>0</v>
      </c>
      <c r="AC25" s="6">
        <f t="shared" si="25"/>
        <v>0</v>
      </c>
      <c r="AD25" s="6">
        <f t="shared" si="25"/>
        <v>0</v>
      </c>
      <c r="AE25" s="6">
        <f t="shared" si="25"/>
        <v>0</v>
      </c>
      <c r="AF25" s="6">
        <f t="shared" si="25"/>
        <v>0</v>
      </c>
      <c r="AG25" s="6">
        <f t="shared" si="25"/>
        <v>0</v>
      </c>
      <c r="AH25" s="6">
        <f t="shared" si="25"/>
        <v>0</v>
      </c>
      <c r="AI25" s="6">
        <f t="shared" si="25"/>
        <v>0</v>
      </c>
      <c r="AJ25" s="6">
        <f t="shared" si="25"/>
        <v>0</v>
      </c>
      <c r="AK25" s="6">
        <f t="shared" si="25"/>
        <v>0</v>
      </c>
      <c r="AL25" s="6">
        <f t="shared" si="25"/>
        <v>0</v>
      </c>
      <c r="AM25" s="6">
        <f t="shared" si="25"/>
        <v>0</v>
      </c>
      <c r="AN25" s="6">
        <f t="shared" si="25"/>
        <v>0</v>
      </c>
      <c r="AO25" s="6">
        <f t="shared" si="25"/>
        <v>0</v>
      </c>
      <c r="AP25" s="6">
        <f t="shared" si="25"/>
        <v>0</v>
      </c>
      <c r="AQ25" s="6">
        <f t="shared" si="25"/>
        <v>0</v>
      </c>
      <c r="AR25" s="6">
        <f t="shared" si="25"/>
        <v>0</v>
      </c>
      <c r="AS25" s="6">
        <f t="shared" si="25"/>
        <v>0</v>
      </c>
      <c r="AT25" s="6">
        <f t="shared" si="25"/>
        <v>0</v>
      </c>
      <c r="AU25" s="6">
        <f t="shared" si="25"/>
        <v>0</v>
      </c>
      <c r="AV25" s="6">
        <f t="shared" si="25"/>
        <v>0</v>
      </c>
      <c r="AW25" s="6">
        <f t="shared" si="25"/>
        <v>0</v>
      </c>
      <c r="AX25" s="6">
        <f t="shared" si="25"/>
        <v>0</v>
      </c>
      <c r="AY25" s="6">
        <f t="shared" si="25"/>
        <v>0</v>
      </c>
      <c r="AZ25" s="6">
        <f t="shared" si="25"/>
        <v>0</v>
      </c>
      <c r="BA25" s="6">
        <f t="shared" si="25"/>
        <v>0</v>
      </c>
      <c r="BB25" s="6">
        <f t="shared" si="25"/>
        <v>0</v>
      </c>
      <c r="BC25" s="6">
        <f t="shared" si="25"/>
        <v>0</v>
      </c>
      <c r="BD25" s="6">
        <f t="shared" si="25"/>
        <v>0</v>
      </c>
      <c r="BE25" s="6">
        <f t="shared" si="25"/>
        <v>0</v>
      </c>
      <c r="BF25" s="6">
        <f t="shared" si="25"/>
        <v>0</v>
      </c>
      <c r="BG25" s="6">
        <f t="shared" si="25"/>
        <v>0</v>
      </c>
      <c r="BH25" s="6">
        <f t="shared" si="25"/>
        <v>0</v>
      </c>
      <c r="BI25" s="6">
        <f t="shared" si="25"/>
        <v>0</v>
      </c>
      <c r="BJ25" s="6">
        <f t="shared" si="25"/>
        <v>0</v>
      </c>
      <c r="BK25" s="6">
        <f t="shared" si="25"/>
        <v>0</v>
      </c>
      <c r="BL25" s="6">
        <f t="shared" si="25"/>
        <v>0</v>
      </c>
      <c r="BM25" s="6">
        <f t="shared" si="25"/>
        <v>0</v>
      </c>
      <c r="BN25" s="6">
        <f t="shared" si="25"/>
        <v>0</v>
      </c>
      <c r="BO25" s="6">
        <f t="shared" si="25"/>
        <v>0</v>
      </c>
      <c r="BP25" s="6">
        <f t="shared" si="25"/>
        <v>0</v>
      </c>
      <c r="BR25" s="8">
        <f t="shared" si="2"/>
        <v>1</v>
      </c>
    </row>
    <row r="26" spans="1:70" ht="14.25" customHeight="1" x14ac:dyDescent="0.55000000000000004">
      <c r="A26" s="3" t="str">
        <f>INDEX($D$2:$BP$2,MATCH(MAX(D26:BP26),D26:BP26,0))</f>
        <v>Food products, beverages and tobacco products</v>
      </c>
      <c r="B26" t="str">
        <f>VLOOKUP(C26,'List DFØ'!$A:$B,2,FALSE)</f>
        <v>Innkjøp av råvarer og halvfabrikater</v>
      </c>
      <c r="C26" s="36">
        <v>400</v>
      </c>
      <c r="D26" s="6">
        <f t="array" ref="D26:BP26">TRANSPOSE('Analyse IO data'!I5:I69)</f>
        <v>0.20202898210251413</v>
      </c>
      <c r="E26" s="6">
        <v>1.6578634476511916E-3</v>
      </c>
      <c r="F26" s="6">
        <v>1.4553372044004349E-2</v>
      </c>
      <c r="G26" s="6">
        <v>0.20520407936862192</v>
      </c>
      <c r="H26" s="6">
        <v>0.23287418248831568</v>
      </c>
      <c r="I26" s="6">
        <v>0.12264959272876297</v>
      </c>
      <c r="J26" s="6">
        <v>0</v>
      </c>
      <c r="K26" s="6">
        <v>0.1161245084488715</v>
      </c>
      <c r="L26" s="6">
        <v>0</v>
      </c>
      <c r="M26" s="6">
        <v>0</v>
      </c>
      <c r="N26" s="6">
        <v>0</v>
      </c>
      <c r="O26" s="6">
        <v>0</v>
      </c>
      <c r="P26" s="6">
        <v>9.2787820886795436E-2</v>
      </c>
      <c r="Q26" s="6">
        <v>0</v>
      </c>
      <c r="R26" s="6">
        <v>1.2119598484462873E-2</v>
      </c>
      <c r="S26" s="6">
        <v>0</v>
      </c>
      <c r="T26" s="6">
        <v>0</v>
      </c>
      <c r="U26" s="6">
        <v>0</v>
      </c>
      <c r="V26" s="6">
        <v>0</v>
      </c>
      <c r="W26" s="6">
        <v>0</v>
      </c>
      <c r="X26" s="6">
        <v>0</v>
      </c>
      <c r="Y26" s="6">
        <v>0</v>
      </c>
      <c r="Z26" s="6">
        <v>0</v>
      </c>
      <c r="AA26" s="6">
        <v>0</v>
      </c>
      <c r="AB26" s="6">
        <v>0</v>
      </c>
      <c r="AC26" s="6">
        <v>0</v>
      </c>
      <c r="AD26" s="6">
        <v>0</v>
      </c>
      <c r="AE26" s="6">
        <v>0</v>
      </c>
      <c r="AF26" s="6">
        <v>0</v>
      </c>
      <c r="AG26" s="6">
        <v>0</v>
      </c>
      <c r="AH26" s="6">
        <v>0</v>
      </c>
      <c r="AI26" s="6">
        <v>0</v>
      </c>
      <c r="AJ26" s="6">
        <v>0</v>
      </c>
      <c r="AK26" s="6">
        <v>0</v>
      </c>
      <c r="AL26" s="6">
        <v>0</v>
      </c>
      <c r="AM26" s="6">
        <v>0</v>
      </c>
      <c r="AN26" s="6">
        <v>0</v>
      </c>
      <c r="AO26" s="6">
        <v>0</v>
      </c>
      <c r="AP26" s="6">
        <v>0</v>
      </c>
      <c r="AQ26" s="6">
        <v>0</v>
      </c>
      <c r="AR26" s="6">
        <v>0</v>
      </c>
      <c r="AS26" s="6">
        <v>0</v>
      </c>
      <c r="AT26" s="6">
        <v>0</v>
      </c>
      <c r="AU26" s="6">
        <v>0</v>
      </c>
      <c r="AV26" s="6">
        <v>0</v>
      </c>
      <c r="AW26" s="6">
        <v>0</v>
      </c>
      <c r="AX26" s="6">
        <v>0</v>
      </c>
      <c r="AY26" s="6">
        <v>0</v>
      </c>
      <c r="AZ26" s="6">
        <v>0</v>
      </c>
      <c r="BA26" s="6">
        <v>0</v>
      </c>
      <c r="BB26" s="6">
        <v>0</v>
      </c>
      <c r="BC26" s="6">
        <v>0</v>
      </c>
      <c r="BD26" s="6">
        <v>0</v>
      </c>
      <c r="BE26" s="6">
        <v>0</v>
      </c>
      <c r="BF26" s="6">
        <v>0</v>
      </c>
      <c r="BG26" s="6">
        <v>0</v>
      </c>
      <c r="BH26" s="6">
        <v>0</v>
      </c>
      <c r="BI26" s="6">
        <v>0</v>
      </c>
      <c r="BJ26" s="6">
        <v>0</v>
      </c>
      <c r="BK26" s="6">
        <v>0</v>
      </c>
      <c r="BL26" s="6">
        <v>0</v>
      </c>
      <c r="BM26" s="6">
        <v>0</v>
      </c>
      <c r="BN26" s="6">
        <v>0</v>
      </c>
      <c r="BO26" s="6">
        <v>0</v>
      </c>
      <c r="BP26" s="6">
        <v>0</v>
      </c>
      <c r="BR26" s="8">
        <f t="shared" ref="BR26:BR92" si="26">SUM(D26:BP26)</f>
        <v>1</v>
      </c>
    </row>
    <row r="27" spans="1:70" ht="14.25" customHeight="1" x14ac:dyDescent="0.55000000000000004">
      <c r="A27" s="3" t="str">
        <f t="shared" ref="A27:A105" si="27">INDEX($D$2:$BP$2,MATCH(MAX(D27:BP27),D27:BP27,0))</f>
        <v>Food products, beverages and tobacco products</v>
      </c>
      <c r="B27" t="str">
        <f>VLOOKUP(C27,'List DFØ'!$A:$B,2,FALSE)</f>
        <v>Innkjøp av råvarer og halvfabrikater, fortsettelse</v>
      </c>
      <c r="C27" s="36">
        <v>403</v>
      </c>
      <c r="D27" s="6">
        <f t="array" ref="D27:BP27">TRANSPOSE('Analyse IO data'!I5:I69)</f>
        <v>0.20202898210251413</v>
      </c>
      <c r="E27" s="6">
        <v>1.6578634476511916E-3</v>
      </c>
      <c r="F27" s="6">
        <v>1.4553372044004349E-2</v>
      </c>
      <c r="G27" s="6">
        <v>0.20520407936862192</v>
      </c>
      <c r="H27" s="6">
        <v>0.23287418248831568</v>
      </c>
      <c r="I27" s="6">
        <v>0.12264959272876297</v>
      </c>
      <c r="J27" s="6">
        <v>0</v>
      </c>
      <c r="K27" s="6">
        <v>0.1161245084488715</v>
      </c>
      <c r="L27" s="6">
        <v>0</v>
      </c>
      <c r="M27" s="6">
        <v>0</v>
      </c>
      <c r="N27" s="6">
        <v>0</v>
      </c>
      <c r="O27" s="6">
        <v>0</v>
      </c>
      <c r="P27" s="6">
        <v>9.2787820886795436E-2</v>
      </c>
      <c r="Q27" s="6">
        <v>0</v>
      </c>
      <c r="R27" s="6">
        <v>1.2119598484462873E-2</v>
      </c>
      <c r="S27" s="6">
        <v>0</v>
      </c>
      <c r="T27" s="6">
        <v>0</v>
      </c>
      <c r="U27" s="6">
        <v>0</v>
      </c>
      <c r="V27" s="6">
        <v>0</v>
      </c>
      <c r="W27" s="6">
        <v>0</v>
      </c>
      <c r="X27" s="6">
        <v>0</v>
      </c>
      <c r="Y27" s="6">
        <v>0</v>
      </c>
      <c r="Z27" s="6">
        <v>0</v>
      </c>
      <c r="AA27" s="6">
        <v>0</v>
      </c>
      <c r="AB27" s="6">
        <v>0</v>
      </c>
      <c r="AC27" s="6">
        <v>0</v>
      </c>
      <c r="AD27" s="6">
        <v>0</v>
      </c>
      <c r="AE27" s="6">
        <v>0</v>
      </c>
      <c r="AF27" s="6">
        <v>0</v>
      </c>
      <c r="AG27" s="6">
        <v>0</v>
      </c>
      <c r="AH27" s="6">
        <v>0</v>
      </c>
      <c r="AI27" s="6">
        <v>0</v>
      </c>
      <c r="AJ27" s="6">
        <v>0</v>
      </c>
      <c r="AK27" s="6">
        <v>0</v>
      </c>
      <c r="AL27" s="6">
        <v>0</v>
      </c>
      <c r="AM27" s="6">
        <v>0</v>
      </c>
      <c r="AN27" s="6">
        <v>0</v>
      </c>
      <c r="AO27" s="6">
        <v>0</v>
      </c>
      <c r="AP27" s="6">
        <v>0</v>
      </c>
      <c r="AQ27" s="6">
        <v>0</v>
      </c>
      <c r="AR27" s="6">
        <v>0</v>
      </c>
      <c r="AS27" s="6">
        <v>0</v>
      </c>
      <c r="AT27" s="6">
        <v>0</v>
      </c>
      <c r="AU27" s="6">
        <v>0</v>
      </c>
      <c r="AV27" s="6">
        <v>0</v>
      </c>
      <c r="AW27" s="6">
        <v>0</v>
      </c>
      <c r="AX27" s="6">
        <v>0</v>
      </c>
      <c r="AY27" s="6">
        <v>0</v>
      </c>
      <c r="AZ27" s="6">
        <v>0</v>
      </c>
      <c r="BA27" s="6">
        <v>0</v>
      </c>
      <c r="BB27" s="6">
        <v>0</v>
      </c>
      <c r="BC27" s="6">
        <v>0</v>
      </c>
      <c r="BD27" s="6">
        <v>0</v>
      </c>
      <c r="BE27" s="6">
        <v>0</v>
      </c>
      <c r="BF27" s="6">
        <v>0</v>
      </c>
      <c r="BG27" s="6">
        <v>0</v>
      </c>
      <c r="BH27" s="6">
        <v>0</v>
      </c>
      <c r="BI27" s="6">
        <v>0</v>
      </c>
      <c r="BJ27" s="6">
        <v>0</v>
      </c>
      <c r="BK27" s="6">
        <v>0</v>
      </c>
      <c r="BL27" s="6">
        <v>0</v>
      </c>
      <c r="BM27" s="6">
        <v>0</v>
      </c>
      <c r="BN27" s="6">
        <v>0</v>
      </c>
      <c r="BO27" s="6">
        <v>0</v>
      </c>
      <c r="BP27" s="6">
        <v>0</v>
      </c>
      <c r="BR27" s="8">
        <f t="shared" si="26"/>
        <v>1</v>
      </c>
    </row>
    <row r="28" spans="1:70" ht="14.25" customHeight="1" x14ac:dyDescent="0.55000000000000004">
      <c r="A28" t="str">
        <f t="shared" si="27"/>
        <v>Warehousing and support services for transportation</v>
      </c>
      <c r="B28" t="str">
        <f>VLOOKUP(C28,'List DFØ'!$A:$B,2,FALSE)</f>
        <v>Frakt, toll og spedisjon</v>
      </c>
      <c r="C28">
        <v>406</v>
      </c>
      <c r="D28" s="6">
        <f>DFØ_matchingmatrise_prosent!B5</f>
        <v>0</v>
      </c>
      <c r="E28" s="6">
        <f>DFØ_matchingmatrise_prosent!C5</f>
        <v>0</v>
      </c>
      <c r="F28" s="6">
        <f>DFØ_matchingmatrise_prosent!D5</f>
        <v>0</v>
      </c>
      <c r="G28" s="6">
        <f>DFØ_matchingmatrise_prosent!E5</f>
        <v>1.1556032463807013E-2</v>
      </c>
      <c r="H28" s="6">
        <f>DFØ_matchingmatrise_prosent!F5</f>
        <v>0</v>
      </c>
      <c r="I28" s="6">
        <f>DFØ_matchingmatrise_prosent!G5</f>
        <v>0</v>
      </c>
      <c r="J28" s="6">
        <f>DFØ_matchingmatrise_prosent!H5</f>
        <v>0</v>
      </c>
      <c r="K28" s="6">
        <f>DFØ_matchingmatrise_prosent!I5</f>
        <v>0</v>
      </c>
      <c r="L28" s="6">
        <f>DFØ_matchingmatrise_prosent!J5</f>
        <v>3.6501466504487332E-4</v>
      </c>
      <c r="M28" s="6">
        <f>DFØ_matchingmatrise_prosent!K5</f>
        <v>0</v>
      </c>
      <c r="N28" s="6">
        <f>DFØ_matchingmatrise_prosent!L5</f>
        <v>0</v>
      </c>
      <c r="O28" s="6">
        <f>DFØ_matchingmatrise_prosent!M5</f>
        <v>0</v>
      </c>
      <c r="P28" s="6">
        <f>DFØ_matchingmatrise_prosent!N5</f>
        <v>0</v>
      </c>
      <c r="Q28" s="6">
        <f>DFØ_matchingmatrise_prosent!O5</f>
        <v>0</v>
      </c>
      <c r="R28" s="6">
        <f>DFØ_matchingmatrise_prosent!P5</f>
        <v>0</v>
      </c>
      <c r="S28" s="6">
        <f>DFØ_matchingmatrise_prosent!Q5</f>
        <v>0</v>
      </c>
      <c r="T28" s="6">
        <f>DFØ_matchingmatrise_prosent!R5</f>
        <v>0</v>
      </c>
      <c r="U28" s="6">
        <f>DFØ_matchingmatrise_prosent!S5</f>
        <v>0</v>
      </c>
      <c r="V28" s="6">
        <f>DFØ_matchingmatrise_prosent!T5</f>
        <v>0</v>
      </c>
      <c r="W28" s="6">
        <f>DFØ_matchingmatrise_prosent!U5</f>
        <v>0</v>
      </c>
      <c r="X28" s="6">
        <f>DFØ_matchingmatrise_prosent!V5</f>
        <v>0</v>
      </c>
      <c r="Y28" s="6">
        <f>DFØ_matchingmatrise_prosent!W5</f>
        <v>0</v>
      </c>
      <c r="Z28" s="6">
        <f>DFØ_matchingmatrise_prosent!X5</f>
        <v>0</v>
      </c>
      <c r="AA28" s="6">
        <f>DFØ_matchingmatrise_prosent!Y5</f>
        <v>0</v>
      </c>
      <c r="AB28" s="6">
        <f>DFØ_matchingmatrise_prosent!Z5</f>
        <v>0</v>
      </c>
      <c r="AC28" s="6">
        <f>DFØ_matchingmatrise_prosent!AA5</f>
        <v>0</v>
      </c>
      <c r="AD28" s="6">
        <f>DFØ_matchingmatrise_prosent!AB5</f>
        <v>0</v>
      </c>
      <c r="AE28" s="6">
        <v>0</v>
      </c>
      <c r="AF28" s="6">
        <v>0</v>
      </c>
      <c r="AG28" s="6">
        <v>0</v>
      </c>
      <c r="AH28" s="6">
        <f>DFØ_matchingmatrise_prosent!AF5</f>
        <v>7.4995249417092319E-2</v>
      </c>
      <c r="AI28" s="6">
        <f>DFØ_matchingmatrise_prosent!AG5</f>
        <v>0</v>
      </c>
      <c r="AJ28" s="6">
        <f>DFØ_matchingmatrise_prosent!AH5</f>
        <v>1.0979475208792951E-2</v>
      </c>
      <c r="AK28" s="6">
        <f>DFØ_matchingmatrise_prosent!AI5+SUM(DFØ_matchingmatrise_prosent!AC5:AE5)</f>
        <v>0.77534769264524162</v>
      </c>
      <c r="AL28" s="6">
        <f>DFØ_matchingmatrise_prosent!AJ5</f>
        <v>0.12554394029116656</v>
      </c>
      <c r="AM28" s="6">
        <f>DFØ_matchingmatrise_prosent!AK5</f>
        <v>0</v>
      </c>
      <c r="AN28" s="6">
        <f>DFØ_matchingmatrise_prosent!AL5</f>
        <v>0</v>
      </c>
      <c r="AO28" s="6">
        <f>DFØ_matchingmatrise_prosent!AM5</f>
        <v>0</v>
      </c>
      <c r="AP28" s="6">
        <f>DFØ_matchingmatrise_prosent!AN5</f>
        <v>0</v>
      </c>
      <c r="AQ28" s="6">
        <f>DFØ_matchingmatrise_prosent!AO5</f>
        <v>0</v>
      </c>
      <c r="AR28" s="6">
        <f>DFØ_matchingmatrise_prosent!AP5</f>
        <v>0</v>
      </c>
      <c r="AS28" s="6">
        <f>DFØ_matchingmatrise_prosent!AQ5</f>
        <v>0</v>
      </c>
      <c r="AT28" s="6">
        <f>DFØ_matchingmatrise_prosent!AR5</f>
        <v>0</v>
      </c>
      <c r="AU28" s="6">
        <f>DFØ_matchingmatrise_prosent!AS5</f>
        <v>0</v>
      </c>
      <c r="AV28" s="6">
        <f>DFØ_matchingmatrise_prosent!AT5</f>
        <v>0</v>
      </c>
      <c r="AW28" s="6">
        <f>DFØ_matchingmatrise_prosent!AU5</f>
        <v>0</v>
      </c>
      <c r="AX28" s="6">
        <f>DFØ_matchingmatrise_prosent!AV5</f>
        <v>0</v>
      </c>
      <c r="AY28" s="6">
        <f>DFØ_matchingmatrise_prosent!AW5</f>
        <v>0</v>
      </c>
      <c r="AZ28" s="6">
        <f>DFØ_matchingmatrise_prosent!AX5</f>
        <v>0</v>
      </c>
      <c r="BA28" s="6">
        <f>DFØ_matchingmatrise_prosent!AY5</f>
        <v>0</v>
      </c>
      <c r="BB28" s="6">
        <f>DFØ_matchingmatrise_prosent!AZ5</f>
        <v>0</v>
      </c>
      <c r="BC28" s="6">
        <f>DFØ_matchingmatrise_prosent!BA5</f>
        <v>0</v>
      </c>
      <c r="BD28" s="6">
        <f>DFØ_matchingmatrise_prosent!BB5</f>
        <v>0</v>
      </c>
      <c r="BE28" s="6">
        <f>DFØ_matchingmatrise_prosent!BC5</f>
        <v>1.2125953088547531E-3</v>
      </c>
      <c r="BF28" s="6">
        <f>DFØ_matchingmatrise_prosent!BD5</f>
        <v>0</v>
      </c>
      <c r="BG28" s="6">
        <f>DFØ_matchingmatrise_prosent!BE5</f>
        <v>0</v>
      </c>
      <c r="BH28" s="6">
        <f>DFØ_matchingmatrise_prosent!BF5</f>
        <v>0</v>
      </c>
      <c r="BI28" s="6">
        <f>DFØ_matchingmatrise_prosent!BG5</f>
        <v>0</v>
      </c>
      <c r="BJ28" s="6">
        <f>DFØ_matchingmatrise_prosent!BH5</f>
        <v>0</v>
      </c>
      <c r="BK28" s="6">
        <f>DFØ_matchingmatrise_prosent!BI5</f>
        <v>0</v>
      </c>
      <c r="BL28" s="6">
        <f>DFØ_matchingmatrise_prosent!BJ5</f>
        <v>0</v>
      </c>
      <c r="BM28" s="6">
        <f>DFØ_matchingmatrise_prosent!BK5</f>
        <v>0</v>
      </c>
      <c r="BN28" s="6">
        <f>DFØ_matchingmatrise_prosent!BL5</f>
        <v>0</v>
      </c>
      <c r="BO28" s="6">
        <f>DFØ_matchingmatrise_prosent!BM5</f>
        <v>0</v>
      </c>
      <c r="BP28" s="6">
        <f>DFØ_matchingmatrise_prosent!BN5</f>
        <v>0</v>
      </c>
      <c r="BR28" s="8">
        <f t="shared" si="26"/>
        <v>1</v>
      </c>
    </row>
    <row r="29" spans="1:70" customFormat="1" ht="14.4" x14ac:dyDescent="0.55000000000000004">
      <c r="A29" t="str">
        <f t="shared" si="27"/>
        <v>Public administration and defence services; compulsory social security services</v>
      </c>
      <c r="B29" t="s">
        <v>137</v>
      </c>
      <c r="C29" s="5">
        <v>430</v>
      </c>
      <c r="D29" s="6">
        <f t="array" ref="D29:BP29">TRANSPOSE('Analyse IO data'!$L$5:$L$69)</f>
        <v>6.5782431733746956E-4</v>
      </c>
      <c r="E29" s="6">
        <v>5.3981506976880284E-6</v>
      </c>
      <c r="F29" s="6">
        <v>4.7387072538669386E-5</v>
      </c>
      <c r="G29" s="6">
        <v>6.7537547843288508E-4</v>
      </c>
      <c r="H29" s="6">
        <v>8.8975568676450843E-4</v>
      </c>
      <c r="I29" s="6">
        <v>4.6449806538767708E-4</v>
      </c>
      <c r="J29" s="6">
        <v>5.2829844832362703E-5</v>
      </c>
      <c r="K29" s="6">
        <v>3.8020574569577233E-4</v>
      </c>
      <c r="L29" s="6">
        <v>4.3901913406865442E-4</v>
      </c>
      <c r="M29" s="6">
        <v>0</v>
      </c>
      <c r="N29" s="6">
        <v>0</v>
      </c>
      <c r="O29" s="6">
        <v>4.6457551572931487E-3</v>
      </c>
      <c r="P29" s="6">
        <v>6.1767125544642029E-4</v>
      </c>
      <c r="Q29" s="6">
        <v>1.6198117438450234E-3</v>
      </c>
      <c r="R29" s="6">
        <v>4.0384669222695792E-5</v>
      </c>
      <c r="S29" s="6">
        <v>1.3829932472364523E-3</v>
      </c>
      <c r="T29" s="6">
        <v>3.2623295055430263E-3</v>
      </c>
      <c r="U29" s="6">
        <v>7.6349038151590993E-4</v>
      </c>
      <c r="V29" s="6">
        <v>4.1112744930848837E-4</v>
      </c>
      <c r="W29" s="6">
        <v>5.8174130889158623E-4</v>
      </c>
      <c r="X29" s="6">
        <v>1.791486959961676E-3</v>
      </c>
      <c r="Y29" s="6">
        <v>1.8316028371893871E-3</v>
      </c>
      <c r="Z29" s="6">
        <v>7.2835406191859868E-4</v>
      </c>
      <c r="AA29" s="6">
        <v>0</v>
      </c>
      <c r="AB29" s="6">
        <v>2.0823857685097103E-3</v>
      </c>
      <c r="AC29" s="6">
        <v>2.0097131249013746E-3</v>
      </c>
      <c r="AD29" s="6">
        <v>2.8991705906659143E-2</v>
      </c>
      <c r="AE29" s="6">
        <v>1.0252098535333399E-3</v>
      </c>
      <c r="AF29" s="6">
        <v>6.0282267568239198E-3</v>
      </c>
      <c r="AG29" s="6">
        <v>4.9344515713526365E-3</v>
      </c>
      <c r="AH29" s="6">
        <v>2.3839445701015143E-2</v>
      </c>
      <c r="AI29" s="6">
        <v>1.7713870557991961E-3</v>
      </c>
      <c r="AJ29" s="6">
        <v>1.1137391000078428E-3</v>
      </c>
      <c r="AK29" s="6">
        <v>1.9243679480275353E-3</v>
      </c>
      <c r="AL29" s="6">
        <v>9.6000707758008084E-4</v>
      </c>
      <c r="AM29" s="6">
        <v>3.5015426944705482E-3</v>
      </c>
      <c r="AN29" s="6">
        <v>1.4308584083037497E-3</v>
      </c>
      <c r="AO29" s="6">
        <v>5.541725994929824E-4</v>
      </c>
      <c r="AP29" s="6">
        <v>1.2105541518929472E-3</v>
      </c>
      <c r="AQ29" s="6">
        <v>5.6026652836266714E-3</v>
      </c>
      <c r="AR29" s="6">
        <v>8.9024726801383344E-3</v>
      </c>
      <c r="AS29" s="6">
        <v>1.290267445899547E-3</v>
      </c>
      <c r="AT29" s="6">
        <v>3.251790309534157E-3</v>
      </c>
      <c r="AU29" s="6">
        <v>9.313207034434395E-3</v>
      </c>
      <c r="AV29" s="6">
        <v>0</v>
      </c>
      <c r="AW29" s="6">
        <v>5.6762133604518726E-3</v>
      </c>
      <c r="AX29" s="6">
        <v>5.6463530133727118E-4</v>
      </c>
      <c r="AY29" s="6">
        <v>1.4411606848862101E-4</v>
      </c>
      <c r="AZ29" s="6">
        <v>7.915924252286724E-4</v>
      </c>
      <c r="BA29" s="6">
        <v>1.4719166511423351E-3</v>
      </c>
      <c r="BB29" s="6">
        <v>5.5579172597660298E-4</v>
      </c>
      <c r="BC29" s="6">
        <v>1.293842485674733E-3</v>
      </c>
      <c r="BD29" s="6">
        <v>1.377500541251991E-4</v>
      </c>
      <c r="BE29" s="6">
        <v>4.8604073448766131E-3</v>
      </c>
      <c r="BF29" s="6">
        <v>0.30348012995920837</v>
      </c>
      <c r="BG29" s="6">
        <v>0.16725084144616895</v>
      </c>
      <c r="BH29" s="6">
        <v>0.1807665996355739</v>
      </c>
      <c r="BI29" s="6">
        <v>0.18826764716206876</v>
      </c>
      <c r="BJ29" s="6">
        <v>1.1739235400389349E-2</v>
      </c>
      <c r="BK29" s="6">
        <v>2.3184425107293342E-4</v>
      </c>
      <c r="BL29" s="6">
        <v>8.0309204797060811E-4</v>
      </c>
      <c r="BM29" s="6">
        <v>5.3529341470693302E-4</v>
      </c>
      <c r="BN29" s="6">
        <v>4.0183872040671975E-4</v>
      </c>
      <c r="BO29" s="6">
        <v>0</v>
      </c>
      <c r="BP29" s="6">
        <v>0</v>
      </c>
      <c r="BQ29" s="7"/>
      <c r="BR29" s="8">
        <f t="shared" si="26"/>
        <v>0.99999999999999978</v>
      </c>
    </row>
    <row r="30" spans="1:70" customFormat="1" ht="14.4" x14ac:dyDescent="0.55000000000000004">
      <c r="A30" t="str">
        <f t="shared" si="27"/>
        <v>Public administration and defence services; compulsory social security services</v>
      </c>
      <c r="B30" t="s">
        <v>138</v>
      </c>
      <c r="C30" s="5">
        <v>431</v>
      </c>
      <c r="D30" s="6">
        <f t="array" ref="D30:BP30">TRANSPOSE('Analyse IO data'!$L$5:$L$69)</f>
        <v>6.5782431733746956E-4</v>
      </c>
      <c r="E30" s="6">
        <v>5.3981506976880284E-6</v>
      </c>
      <c r="F30" s="6">
        <v>4.7387072538669386E-5</v>
      </c>
      <c r="G30" s="6">
        <v>6.7537547843288508E-4</v>
      </c>
      <c r="H30" s="6">
        <v>8.8975568676450843E-4</v>
      </c>
      <c r="I30" s="6">
        <v>4.6449806538767708E-4</v>
      </c>
      <c r="J30" s="6">
        <v>5.2829844832362703E-5</v>
      </c>
      <c r="K30" s="6">
        <v>3.8020574569577233E-4</v>
      </c>
      <c r="L30" s="6">
        <v>4.3901913406865442E-4</v>
      </c>
      <c r="M30" s="6">
        <v>0</v>
      </c>
      <c r="N30" s="6">
        <v>0</v>
      </c>
      <c r="O30" s="6">
        <v>4.6457551572931487E-3</v>
      </c>
      <c r="P30" s="6">
        <v>6.1767125544642029E-4</v>
      </c>
      <c r="Q30" s="6">
        <v>1.6198117438450234E-3</v>
      </c>
      <c r="R30" s="6">
        <v>4.0384669222695792E-5</v>
      </c>
      <c r="S30" s="6">
        <v>1.3829932472364523E-3</v>
      </c>
      <c r="T30" s="6">
        <v>3.2623295055430263E-3</v>
      </c>
      <c r="U30" s="6">
        <v>7.6349038151590993E-4</v>
      </c>
      <c r="V30" s="6">
        <v>4.1112744930848837E-4</v>
      </c>
      <c r="W30" s="6">
        <v>5.8174130889158623E-4</v>
      </c>
      <c r="X30" s="6">
        <v>1.791486959961676E-3</v>
      </c>
      <c r="Y30" s="6">
        <v>1.8316028371893871E-3</v>
      </c>
      <c r="Z30" s="6">
        <v>7.2835406191859868E-4</v>
      </c>
      <c r="AA30" s="6">
        <v>0</v>
      </c>
      <c r="AB30" s="6">
        <v>2.0823857685097103E-3</v>
      </c>
      <c r="AC30" s="6">
        <v>2.0097131249013746E-3</v>
      </c>
      <c r="AD30" s="6">
        <v>2.8991705906659143E-2</v>
      </c>
      <c r="AE30" s="6">
        <v>1.0252098535333399E-3</v>
      </c>
      <c r="AF30" s="6">
        <v>6.0282267568239198E-3</v>
      </c>
      <c r="AG30" s="6">
        <v>4.9344515713526365E-3</v>
      </c>
      <c r="AH30" s="6">
        <v>2.3839445701015143E-2</v>
      </c>
      <c r="AI30" s="6">
        <v>1.7713870557991961E-3</v>
      </c>
      <c r="AJ30" s="6">
        <v>1.1137391000078428E-3</v>
      </c>
      <c r="AK30" s="6">
        <v>1.9243679480275353E-3</v>
      </c>
      <c r="AL30" s="6">
        <v>9.6000707758008084E-4</v>
      </c>
      <c r="AM30" s="6">
        <v>3.5015426944705482E-3</v>
      </c>
      <c r="AN30" s="6">
        <v>1.4308584083037497E-3</v>
      </c>
      <c r="AO30" s="6">
        <v>5.541725994929824E-4</v>
      </c>
      <c r="AP30" s="6">
        <v>1.2105541518929472E-3</v>
      </c>
      <c r="AQ30" s="6">
        <v>5.6026652836266714E-3</v>
      </c>
      <c r="AR30" s="6">
        <v>8.9024726801383344E-3</v>
      </c>
      <c r="AS30" s="6">
        <v>1.290267445899547E-3</v>
      </c>
      <c r="AT30" s="6">
        <v>3.251790309534157E-3</v>
      </c>
      <c r="AU30" s="6">
        <v>9.313207034434395E-3</v>
      </c>
      <c r="AV30" s="6">
        <v>0</v>
      </c>
      <c r="AW30" s="6">
        <v>5.6762133604518726E-3</v>
      </c>
      <c r="AX30" s="6">
        <v>5.6463530133727118E-4</v>
      </c>
      <c r="AY30" s="6">
        <v>1.4411606848862101E-4</v>
      </c>
      <c r="AZ30" s="6">
        <v>7.915924252286724E-4</v>
      </c>
      <c r="BA30" s="6">
        <v>1.4719166511423351E-3</v>
      </c>
      <c r="BB30" s="6">
        <v>5.5579172597660298E-4</v>
      </c>
      <c r="BC30" s="6">
        <v>1.293842485674733E-3</v>
      </c>
      <c r="BD30" s="6">
        <v>1.377500541251991E-4</v>
      </c>
      <c r="BE30" s="6">
        <v>4.8604073448766131E-3</v>
      </c>
      <c r="BF30" s="6">
        <v>0.30348012995920837</v>
      </c>
      <c r="BG30" s="6">
        <v>0.16725084144616895</v>
      </c>
      <c r="BH30" s="6">
        <v>0.1807665996355739</v>
      </c>
      <c r="BI30" s="6">
        <v>0.18826764716206876</v>
      </c>
      <c r="BJ30" s="6">
        <v>1.1739235400389349E-2</v>
      </c>
      <c r="BK30" s="6">
        <v>2.3184425107293342E-4</v>
      </c>
      <c r="BL30" s="6">
        <v>8.0309204797060811E-4</v>
      </c>
      <c r="BM30" s="6">
        <v>5.3529341470693302E-4</v>
      </c>
      <c r="BN30" s="6">
        <v>4.0183872040671975E-4</v>
      </c>
      <c r="BO30" s="6">
        <v>0</v>
      </c>
      <c r="BP30" s="6">
        <v>0</v>
      </c>
      <c r="BQ30" s="7"/>
      <c r="BR30" s="8">
        <f t="shared" si="26"/>
        <v>0.99999999999999978</v>
      </c>
    </row>
    <row r="31" spans="1:70" customFormat="1" ht="14.4" x14ac:dyDescent="0.55000000000000004">
      <c r="A31" t="str">
        <f t="shared" si="27"/>
        <v>Public administration and defence services; compulsory social security services</v>
      </c>
      <c r="B31" t="s">
        <v>138</v>
      </c>
      <c r="C31" s="5">
        <v>432</v>
      </c>
      <c r="D31" s="6">
        <f t="array" ref="D31:BP31">TRANSPOSE('Analyse IO data'!$L$5:$L$69)</f>
        <v>6.5782431733746956E-4</v>
      </c>
      <c r="E31" s="6">
        <v>5.3981506976880284E-6</v>
      </c>
      <c r="F31" s="6">
        <v>4.7387072538669386E-5</v>
      </c>
      <c r="G31" s="6">
        <v>6.7537547843288508E-4</v>
      </c>
      <c r="H31" s="6">
        <v>8.8975568676450843E-4</v>
      </c>
      <c r="I31" s="6">
        <v>4.6449806538767708E-4</v>
      </c>
      <c r="J31" s="6">
        <v>5.2829844832362703E-5</v>
      </c>
      <c r="K31" s="6">
        <v>3.8020574569577233E-4</v>
      </c>
      <c r="L31" s="6">
        <v>4.3901913406865442E-4</v>
      </c>
      <c r="M31" s="6">
        <v>0</v>
      </c>
      <c r="N31" s="6">
        <v>0</v>
      </c>
      <c r="O31" s="6">
        <v>4.6457551572931487E-3</v>
      </c>
      <c r="P31" s="6">
        <v>6.1767125544642029E-4</v>
      </c>
      <c r="Q31" s="6">
        <v>1.6198117438450234E-3</v>
      </c>
      <c r="R31" s="6">
        <v>4.0384669222695792E-5</v>
      </c>
      <c r="S31" s="6">
        <v>1.3829932472364523E-3</v>
      </c>
      <c r="T31" s="6">
        <v>3.2623295055430263E-3</v>
      </c>
      <c r="U31" s="6">
        <v>7.6349038151590993E-4</v>
      </c>
      <c r="V31" s="6">
        <v>4.1112744930848837E-4</v>
      </c>
      <c r="W31" s="6">
        <v>5.8174130889158623E-4</v>
      </c>
      <c r="X31" s="6">
        <v>1.791486959961676E-3</v>
      </c>
      <c r="Y31" s="6">
        <v>1.8316028371893871E-3</v>
      </c>
      <c r="Z31" s="6">
        <v>7.2835406191859868E-4</v>
      </c>
      <c r="AA31" s="6">
        <v>0</v>
      </c>
      <c r="AB31" s="6">
        <v>2.0823857685097103E-3</v>
      </c>
      <c r="AC31" s="6">
        <v>2.0097131249013746E-3</v>
      </c>
      <c r="AD31" s="6">
        <v>2.8991705906659143E-2</v>
      </c>
      <c r="AE31" s="6">
        <v>1.0252098535333399E-3</v>
      </c>
      <c r="AF31" s="6">
        <v>6.0282267568239198E-3</v>
      </c>
      <c r="AG31" s="6">
        <v>4.9344515713526365E-3</v>
      </c>
      <c r="AH31" s="6">
        <v>2.3839445701015143E-2</v>
      </c>
      <c r="AI31" s="6">
        <v>1.7713870557991961E-3</v>
      </c>
      <c r="AJ31" s="6">
        <v>1.1137391000078428E-3</v>
      </c>
      <c r="AK31" s="6">
        <v>1.9243679480275353E-3</v>
      </c>
      <c r="AL31" s="6">
        <v>9.6000707758008084E-4</v>
      </c>
      <c r="AM31" s="6">
        <v>3.5015426944705482E-3</v>
      </c>
      <c r="AN31" s="6">
        <v>1.4308584083037497E-3</v>
      </c>
      <c r="AO31" s="6">
        <v>5.541725994929824E-4</v>
      </c>
      <c r="AP31" s="6">
        <v>1.2105541518929472E-3</v>
      </c>
      <c r="AQ31" s="6">
        <v>5.6026652836266714E-3</v>
      </c>
      <c r="AR31" s="6">
        <v>8.9024726801383344E-3</v>
      </c>
      <c r="AS31" s="6">
        <v>1.290267445899547E-3</v>
      </c>
      <c r="AT31" s="6">
        <v>3.251790309534157E-3</v>
      </c>
      <c r="AU31" s="6">
        <v>9.313207034434395E-3</v>
      </c>
      <c r="AV31" s="6">
        <v>0</v>
      </c>
      <c r="AW31" s="6">
        <v>5.6762133604518726E-3</v>
      </c>
      <c r="AX31" s="6">
        <v>5.6463530133727118E-4</v>
      </c>
      <c r="AY31" s="6">
        <v>1.4411606848862101E-4</v>
      </c>
      <c r="AZ31" s="6">
        <v>7.915924252286724E-4</v>
      </c>
      <c r="BA31" s="6">
        <v>1.4719166511423351E-3</v>
      </c>
      <c r="BB31" s="6">
        <v>5.5579172597660298E-4</v>
      </c>
      <c r="BC31" s="6">
        <v>1.293842485674733E-3</v>
      </c>
      <c r="BD31" s="6">
        <v>1.377500541251991E-4</v>
      </c>
      <c r="BE31" s="6">
        <v>4.8604073448766131E-3</v>
      </c>
      <c r="BF31" s="6">
        <v>0.30348012995920837</v>
      </c>
      <c r="BG31" s="6">
        <v>0.16725084144616895</v>
      </c>
      <c r="BH31" s="6">
        <v>0.1807665996355739</v>
      </c>
      <c r="BI31" s="6">
        <v>0.18826764716206876</v>
      </c>
      <c r="BJ31" s="6">
        <v>1.1739235400389349E-2</v>
      </c>
      <c r="BK31" s="6">
        <v>2.3184425107293342E-4</v>
      </c>
      <c r="BL31" s="6">
        <v>8.0309204797060811E-4</v>
      </c>
      <c r="BM31" s="6">
        <v>5.3529341470693302E-4</v>
      </c>
      <c r="BN31" s="6">
        <v>4.0183872040671975E-4</v>
      </c>
      <c r="BO31" s="6">
        <v>0</v>
      </c>
      <c r="BP31" s="6">
        <v>0</v>
      </c>
      <c r="BQ31" s="7"/>
      <c r="BR31" s="8">
        <f t="shared" si="26"/>
        <v>0.99999999999999978</v>
      </c>
    </row>
    <row r="32" spans="1:70" customFormat="1" ht="14.4" x14ac:dyDescent="0.55000000000000004">
      <c r="A32" t="str">
        <f t="shared" si="27"/>
        <v>Public administration and defence services; compulsory social security services</v>
      </c>
      <c r="B32" t="s">
        <v>138</v>
      </c>
      <c r="C32" s="5">
        <v>433</v>
      </c>
      <c r="D32" s="6">
        <f t="array" ref="D32:BP32">TRANSPOSE('Analyse IO data'!$L$5:$L$69)</f>
        <v>6.5782431733746956E-4</v>
      </c>
      <c r="E32" s="6">
        <v>5.3981506976880284E-6</v>
      </c>
      <c r="F32" s="6">
        <v>4.7387072538669386E-5</v>
      </c>
      <c r="G32" s="6">
        <v>6.7537547843288508E-4</v>
      </c>
      <c r="H32" s="6">
        <v>8.8975568676450843E-4</v>
      </c>
      <c r="I32" s="6">
        <v>4.6449806538767708E-4</v>
      </c>
      <c r="J32" s="6">
        <v>5.2829844832362703E-5</v>
      </c>
      <c r="K32" s="6">
        <v>3.8020574569577233E-4</v>
      </c>
      <c r="L32" s="6">
        <v>4.3901913406865442E-4</v>
      </c>
      <c r="M32" s="6">
        <v>0</v>
      </c>
      <c r="N32" s="6">
        <v>0</v>
      </c>
      <c r="O32" s="6">
        <v>4.6457551572931487E-3</v>
      </c>
      <c r="P32" s="6">
        <v>6.1767125544642029E-4</v>
      </c>
      <c r="Q32" s="6">
        <v>1.6198117438450234E-3</v>
      </c>
      <c r="R32" s="6">
        <v>4.0384669222695792E-5</v>
      </c>
      <c r="S32" s="6">
        <v>1.3829932472364523E-3</v>
      </c>
      <c r="T32" s="6">
        <v>3.2623295055430263E-3</v>
      </c>
      <c r="U32" s="6">
        <v>7.6349038151590993E-4</v>
      </c>
      <c r="V32" s="6">
        <v>4.1112744930848837E-4</v>
      </c>
      <c r="W32" s="6">
        <v>5.8174130889158623E-4</v>
      </c>
      <c r="X32" s="6">
        <v>1.791486959961676E-3</v>
      </c>
      <c r="Y32" s="6">
        <v>1.8316028371893871E-3</v>
      </c>
      <c r="Z32" s="6">
        <v>7.2835406191859868E-4</v>
      </c>
      <c r="AA32" s="6">
        <v>0</v>
      </c>
      <c r="AB32" s="6">
        <v>2.0823857685097103E-3</v>
      </c>
      <c r="AC32" s="6">
        <v>2.0097131249013746E-3</v>
      </c>
      <c r="AD32" s="6">
        <v>2.8991705906659143E-2</v>
      </c>
      <c r="AE32" s="6">
        <v>1.0252098535333399E-3</v>
      </c>
      <c r="AF32" s="6">
        <v>6.0282267568239198E-3</v>
      </c>
      <c r="AG32" s="6">
        <v>4.9344515713526365E-3</v>
      </c>
      <c r="AH32" s="6">
        <v>2.3839445701015143E-2</v>
      </c>
      <c r="AI32" s="6">
        <v>1.7713870557991961E-3</v>
      </c>
      <c r="AJ32" s="6">
        <v>1.1137391000078428E-3</v>
      </c>
      <c r="AK32" s="6">
        <v>1.9243679480275353E-3</v>
      </c>
      <c r="AL32" s="6">
        <v>9.6000707758008084E-4</v>
      </c>
      <c r="AM32" s="6">
        <v>3.5015426944705482E-3</v>
      </c>
      <c r="AN32" s="6">
        <v>1.4308584083037497E-3</v>
      </c>
      <c r="AO32" s="6">
        <v>5.541725994929824E-4</v>
      </c>
      <c r="AP32" s="6">
        <v>1.2105541518929472E-3</v>
      </c>
      <c r="AQ32" s="6">
        <v>5.6026652836266714E-3</v>
      </c>
      <c r="AR32" s="6">
        <v>8.9024726801383344E-3</v>
      </c>
      <c r="AS32" s="6">
        <v>1.290267445899547E-3</v>
      </c>
      <c r="AT32" s="6">
        <v>3.251790309534157E-3</v>
      </c>
      <c r="AU32" s="6">
        <v>9.313207034434395E-3</v>
      </c>
      <c r="AV32" s="6">
        <v>0</v>
      </c>
      <c r="AW32" s="6">
        <v>5.6762133604518726E-3</v>
      </c>
      <c r="AX32" s="6">
        <v>5.6463530133727118E-4</v>
      </c>
      <c r="AY32" s="6">
        <v>1.4411606848862101E-4</v>
      </c>
      <c r="AZ32" s="6">
        <v>7.915924252286724E-4</v>
      </c>
      <c r="BA32" s="6">
        <v>1.4719166511423351E-3</v>
      </c>
      <c r="BB32" s="6">
        <v>5.5579172597660298E-4</v>
      </c>
      <c r="BC32" s="6">
        <v>1.293842485674733E-3</v>
      </c>
      <c r="BD32" s="6">
        <v>1.377500541251991E-4</v>
      </c>
      <c r="BE32" s="6">
        <v>4.8604073448766131E-3</v>
      </c>
      <c r="BF32" s="6">
        <v>0.30348012995920837</v>
      </c>
      <c r="BG32" s="6">
        <v>0.16725084144616895</v>
      </c>
      <c r="BH32" s="6">
        <v>0.1807665996355739</v>
      </c>
      <c r="BI32" s="6">
        <v>0.18826764716206876</v>
      </c>
      <c r="BJ32" s="6">
        <v>1.1739235400389349E-2</v>
      </c>
      <c r="BK32" s="6">
        <v>2.3184425107293342E-4</v>
      </c>
      <c r="BL32" s="6">
        <v>8.0309204797060811E-4</v>
      </c>
      <c r="BM32" s="6">
        <v>5.3529341470693302E-4</v>
      </c>
      <c r="BN32" s="6">
        <v>4.0183872040671975E-4</v>
      </c>
      <c r="BO32" s="6">
        <v>0</v>
      </c>
      <c r="BP32" s="6">
        <v>0</v>
      </c>
      <c r="BQ32" s="7"/>
      <c r="BR32" s="8">
        <f t="shared" si="26"/>
        <v>0.99999999999999978</v>
      </c>
    </row>
    <row r="33" spans="1:70" customFormat="1" ht="14.4" x14ac:dyDescent="0.55000000000000004">
      <c r="A33" t="str">
        <f t="shared" si="27"/>
        <v>Public administration and defence services; compulsory social security services</v>
      </c>
      <c r="B33" t="s">
        <v>138</v>
      </c>
      <c r="C33" s="5">
        <v>436</v>
      </c>
      <c r="D33" s="6">
        <f t="array" ref="D33:BP33">TRANSPOSE('Analyse IO data'!$L$5:$L$69)</f>
        <v>6.5782431733746956E-4</v>
      </c>
      <c r="E33" s="6">
        <v>5.3981506976880284E-6</v>
      </c>
      <c r="F33" s="6">
        <v>4.7387072538669386E-5</v>
      </c>
      <c r="G33" s="6">
        <v>6.7537547843288508E-4</v>
      </c>
      <c r="H33" s="6">
        <v>8.8975568676450843E-4</v>
      </c>
      <c r="I33" s="6">
        <v>4.6449806538767708E-4</v>
      </c>
      <c r="J33" s="6">
        <v>5.2829844832362703E-5</v>
      </c>
      <c r="K33" s="6">
        <v>3.8020574569577233E-4</v>
      </c>
      <c r="L33" s="6">
        <v>4.3901913406865442E-4</v>
      </c>
      <c r="M33" s="6">
        <v>0</v>
      </c>
      <c r="N33" s="6">
        <v>0</v>
      </c>
      <c r="O33" s="6">
        <v>4.6457551572931487E-3</v>
      </c>
      <c r="P33" s="6">
        <v>6.1767125544642029E-4</v>
      </c>
      <c r="Q33" s="6">
        <v>1.6198117438450234E-3</v>
      </c>
      <c r="R33" s="6">
        <v>4.0384669222695792E-5</v>
      </c>
      <c r="S33" s="6">
        <v>1.3829932472364523E-3</v>
      </c>
      <c r="T33" s="6">
        <v>3.2623295055430263E-3</v>
      </c>
      <c r="U33" s="6">
        <v>7.6349038151590993E-4</v>
      </c>
      <c r="V33" s="6">
        <v>4.1112744930848837E-4</v>
      </c>
      <c r="W33" s="6">
        <v>5.8174130889158623E-4</v>
      </c>
      <c r="X33" s="6">
        <v>1.791486959961676E-3</v>
      </c>
      <c r="Y33" s="6">
        <v>1.8316028371893871E-3</v>
      </c>
      <c r="Z33" s="6">
        <v>7.2835406191859868E-4</v>
      </c>
      <c r="AA33" s="6">
        <v>0</v>
      </c>
      <c r="AB33" s="6">
        <v>2.0823857685097103E-3</v>
      </c>
      <c r="AC33" s="6">
        <v>2.0097131249013746E-3</v>
      </c>
      <c r="AD33" s="6">
        <v>2.8991705906659143E-2</v>
      </c>
      <c r="AE33" s="6">
        <v>1.0252098535333399E-3</v>
      </c>
      <c r="AF33" s="6">
        <v>6.0282267568239198E-3</v>
      </c>
      <c r="AG33" s="6">
        <v>4.9344515713526365E-3</v>
      </c>
      <c r="AH33" s="6">
        <v>2.3839445701015143E-2</v>
      </c>
      <c r="AI33" s="6">
        <v>1.7713870557991961E-3</v>
      </c>
      <c r="AJ33" s="6">
        <v>1.1137391000078428E-3</v>
      </c>
      <c r="AK33" s="6">
        <v>1.9243679480275353E-3</v>
      </c>
      <c r="AL33" s="6">
        <v>9.6000707758008084E-4</v>
      </c>
      <c r="AM33" s="6">
        <v>3.5015426944705482E-3</v>
      </c>
      <c r="AN33" s="6">
        <v>1.4308584083037497E-3</v>
      </c>
      <c r="AO33" s="6">
        <v>5.541725994929824E-4</v>
      </c>
      <c r="AP33" s="6">
        <v>1.2105541518929472E-3</v>
      </c>
      <c r="AQ33" s="6">
        <v>5.6026652836266714E-3</v>
      </c>
      <c r="AR33" s="6">
        <v>8.9024726801383344E-3</v>
      </c>
      <c r="AS33" s="6">
        <v>1.290267445899547E-3</v>
      </c>
      <c r="AT33" s="6">
        <v>3.251790309534157E-3</v>
      </c>
      <c r="AU33" s="6">
        <v>9.313207034434395E-3</v>
      </c>
      <c r="AV33" s="6">
        <v>0</v>
      </c>
      <c r="AW33" s="6">
        <v>5.6762133604518726E-3</v>
      </c>
      <c r="AX33" s="6">
        <v>5.6463530133727118E-4</v>
      </c>
      <c r="AY33" s="6">
        <v>1.4411606848862101E-4</v>
      </c>
      <c r="AZ33" s="6">
        <v>7.915924252286724E-4</v>
      </c>
      <c r="BA33" s="6">
        <v>1.4719166511423351E-3</v>
      </c>
      <c r="BB33" s="6">
        <v>5.5579172597660298E-4</v>
      </c>
      <c r="BC33" s="6">
        <v>1.293842485674733E-3</v>
      </c>
      <c r="BD33" s="6">
        <v>1.377500541251991E-4</v>
      </c>
      <c r="BE33" s="6">
        <v>4.8604073448766131E-3</v>
      </c>
      <c r="BF33" s="6">
        <v>0.30348012995920837</v>
      </c>
      <c r="BG33" s="6">
        <v>0.16725084144616895</v>
      </c>
      <c r="BH33" s="6">
        <v>0.1807665996355739</v>
      </c>
      <c r="BI33" s="6">
        <v>0.18826764716206876</v>
      </c>
      <c r="BJ33" s="6">
        <v>1.1739235400389349E-2</v>
      </c>
      <c r="BK33" s="6">
        <v>2.3184425107293342E-4</v>
      </c>
      <c r="BL33" s="6">
        <v>8.0309204797060811E-4</v>
      </c>
      <c r="BM33" s="6">
        <v>5.3529341470693302E-4</v>
      </c>
      <c r="BN33" s="6">
        <v>4.0183872040671975E-4</v>
      </c>
      <c r="BO33" s="6">
        <v>0</v>
      </c>
      <c r="BP33" s="6">
        <v>0</v>
      </c>
      <c r="BQ33" s="7"/>
      <c r="BR33" s="8">
        <f t="shared" si="26"/>
        <v>0.99999999999999978</v>
      </c>
    </row>
    <row r="34" spans="1:70" customFormat="1" ht="14.4" x14ac:dyDescent="0.55000000000000004">
      <c r="A34" t="str">
        <f t="shared" si="27"/>
        <v>Public administration and defence services; compulsory social security services</v>
      </c>
      <c r="B34" t="s">
        <v>138</v>
      </c>
      <c r="C34" s="5">
        <v>437</v>
      </c>
      <c r="D34" s="6">
        <f t="array" ref="D34:BP34">TRANSPOSE('Analyse IO data'!$L$5:$L$69)</f>
        <v>6.5782431733746956E-4</v>
      </c>
      <c r="E34" s="6">
        <v>5.3981506976880284E-6</v>
      </c>
      <c r="F34" s="6">
        <v>4.7387072538669386E-5</v>
      </c>
      <c r="G34" s="6">
        <v>6.7537547843288508E-4</v>
      </c>
      <c r="H34" s="6">
        <v>8.8975568676450843E-4</v>
      </c>
      <c r="I34" s="6">
        <v>4.6449806538767708E-4</v>
      </c>
      <c r="J34" s="6">
        <v>5.2829844832362703E-5</v>
      </c>
      <c r="K34" s="6">
        <v>3.8020574569577233E-4</v>
      </c>
      <c r="L34" s="6">
        <v>4.3901913406865442E-4</v>
      </c>
      <c r="M34" s="6">
        <v>0</v>
      </c>
      <c r="N34" s="6">
        <v>0</v>
      </c>
      <c r="O34" s="6">
        <v>4.6457551572931487E-3</v>
      </c>
      <c r="P34" s="6">
        <v>6.1767125544642029E-4</v>
      </c>
      <c r="Q34" s="6">
        <v>1.6198117438450234E-3</v>
      </c>
      <c r="R34" s="6">
        <v>4.0384669222695792E-5</v>
      </c>
      <c r="S34" s="6">
        <v>1.3829932472364523E-3</v>
      </c>
      <c r="T34" s="6">
        <v>3.2623295055430263E-3</v>
      </c>
      <c r="U34" s="6">
        <v>7.6349038151590993E-4</v>
      </c>
      <c r="V34" s="6">
        <v>4.1112744930848837E-4</v>
      </c>
      <c r="W34" s="6">
        <v>5.8174130889158623E-4</v>
      </c>
      <c r="X34" s="6">
        <v>1.791486959961676E-3</v>
      </c>
      <c r="Y34" s="6">
        <v>1.8316028371893871E-3</v>
      </c>
      <c r="Z34" s="6">
        <v>7.2835406191859868E-4</v>
      </c>
      <c r="AA34" s="6">
        <v>0</v>
      </c>
      <c r="AB34" s="6">
        <v>2.0823857685097103E-3</v>
      </c>
      <c r="AC34" s="6">
        <v>2.0097131249013746E-3</v>
      </c>
      <c r="AD34" s="6">
        <v>2.8991705906659143E-2</v>
      </c>
      <c r="AE34" s="6">
        <v>1.0252098535333399E-3</v>
      </c>
      <c r="AF34" s="6">
        <v>6.0282267568239198E-3</v>
      </c>
      <c r="AG34" s="6">
        <v>4.9344515713526365E-3</v>
      </c>
      <c r="AH34" s="6">
        <v>2.3839445701015143E-2</v>
      </c>
      <c r="AI34" s="6">
        <v>1.7713870557991961E-3</v>
      </c>
      <c r="AJ34" s="6">
        <v>1.1137391000078428E-3</v>
      </c>
      <c r="AK34" s="6">
        <v>1.9243679480275353E-3</v>
      </c>
      <c r="AL34" s="6">
        <v>9.6000707758008084E-4</v>
      </c>
      <c r="AM34" s="6">
        <v>3.5015426944705482E-3</v>
      </c>
      <c r="AN34" s="6">
        <v>1.4308584083037497E-3</v>
      </c>
      <c r="AO34" s="6">
        <v>5.541725994929824E-4</v>
      </c>
      <c r="AP34" s="6">
        <v>1.2105541518929472E-3</v>
      </c>
      <c r="AQ34" s="6">
        <v>5.6026652836266714E-3</v>
      </c>
      <c r="AR34" s="6">
        <v>8.9024726801383344E-3</v>
      </c>
      <c r="AS34" s="6">
        <v>1.290267445899547E-3</v>
      </c>
      <c r="AT34" s="6">
        <v>3.251790309534157E-3</v>
      </c>
      <c r="AU34" s="6">
        <v>9.313207034434395E-3</v>
      </c>
      <c r="AV34" s="6">
        <v>0</v>
      </c>
      <c r="AW34" s="6">
        <v>5.6762133604518726E-3</v>
      </c>
      <c r="AX34" s="6">
        <v>5.6463530133727118E-4</v>
      </c>
      <c r="AY34" s="6">
        <v>1.4411606848862101E-4</v>
      </c>
      <c r="AZ34" s="6">
        <v>7.915924252286724E-4</v>
      </c>
      <c r="BA34" s="6">
        <v>1.4719166511423351E-3</v>
      </c>
      <c r="BB34" s="6">
        <v>5.5579172597660298E-4</v>
      </c>
      <c r="BC34" s="6">
        <v>1.293842485674733E-3</v>
      </c>
      <c r="BD34" s="6">
        <v>1.377500541251991E-4</v>
      </c>
      <c r="BE34" s="6">
        <v>4.8604073448766131E-3</v>
      </c>
      <c r="BF34" s="6">
        <v>0.30348012995920837</v>
      </c>
      <c r="BG34" s="6">
        <v>0.16725084144616895</v>
      </c>
      <c r="BH34" s="6">
        <v>0.1807665996355739</v>
      </c>
      <c r="BI34" s="6">
        <v>0.18826764716206876</v>
      </c>
      <c r="BJ34" s="6">
        <v>1.1739235400389349E-2</v>
      </c>
      <c r="BK34" s="6">
        <v>2.3184425107293342E-4</v>
      </c>
      <c r="BL34" s="6">
        <v>8.0309204797060811E-4</v>
      </c>
      <c r="BM34" s="6">
        <v>5.3529341470693302E-4</v>
      </c>
      <c r="BN34" s="6">
        <v>4.0183872040671975E-4</v>
      </c>
      <c r="BO34" s="6">
        <v>0</v>
      </c>
      <c r="BP34" s="6">
        <v>0</v>
      </c>
      <c r="BQ34" s="7"/>
      <c r="BR34" s="8">
        <f t="shared" si="26"/>
        <v>0.99999999999999978</v>
      </c>
    </row>
    <row r="35" spans="1:70" ht="14.25" customHeight="1" x14ac:dyDescent="0.55000000000000004">
      <c r="A35" t="str">
        <f t="shared" si="27"/>
        <v>Telecommunications services</v>
      </c>
      <c r="B35" t="str">
        <f>VLOOKUP(C35,'List DFØ'!$A:$B,2,FALSE)</f>
        <v>Fremmedytelse og underentreprise</v>
      </c>
      <c r="C35" s="36">
        <v>450</v>
      </c>
      <c r="D35" s="6">
        <v>2.2830944119755684E-4</v>
      </c>
      <c r="E35" s="6">
        <v>2.0434876048476447E-3</v>
      </c>
      <c r="F35" s="6">
        <v>1.1520933680870236E-3</v>
      </c>
      <c r="G35" s="6">
        <v>1.0187076200652114E-2</v>
      </c>
      <c r="H35" s="6">
        <v>-2.5059149362247897E-3</v>
      </c>
      <c r="I35" s="6">
        <v>0</v>
      </c>
      <c r="J35" s="6">
        <v>6.6728393077329179E-5</v>
      </c>
      <c r="K35" s="6">
        <v>0</v>
      </c>
      <c r="L35" s="6">
        <v>5.5389506823736765E-6</v>
      </c>
      <c r="M35" s="6">
        <v>0</v>
      </c>
      <c r="N35" s="6">
        <v>0</v>
      </c>
      <c r="O35" s="6">
        <v>0</v>
      </c>
      <c r="P35" s="6">
        <v>0</v>
      </c>
      <c r="Q35" s="6">
        <v>2.7723015144483958E-4</v>
      </c>
      <c r="R35" s="6">
        <v>0</v>
      </c>
      <c r="S35" s="6">
        <v>0</v>
      </c>
      <c r="T35" s="6">
        <v>0</v>
      </c>
      <c r="U35" s="6">
        <f>DFØ_matchingmatrise_prosent!Y6</f>
        <v>1.0380080806338071E-3</v>
      </c>
      <c r="V35" s="6">
        <v>0</v>
      </c>
      <c r="W35" s="6">
        <v>0</v>
      </c>
      <c r="X35" s="6">
        <v>0</v>
      </c>
      <c r="Y35" s="6">
        <v>0</v>
      </c>
      <c r="Z35" s="6">
        <v>8.8483646806296958E-6</v>
      </c>
      <c r="AA35" s="6">
        <v>0</v>
      </c>
      <c r="AB35" s="6">
        <v>0</v>
      </c>
      <c r="AC35" s="6">
        <v>1.3453226719927877E-3</v>
      </c>
      <c r="AD35" s="6">
        <v>0.36134697923798587</v>
      </c>
      <c r="AE35" s="6">
        <v>0</v>
      </c>
      <c r="AF35" s="6">
        <v>1.5088006057369392E-3</v>
      </c>
      <c r="AG35" s="6">
        <v>9.2399815780089864E-5</v>
      </c>
      <c r="AH35" s="6">
        <v>3.7908556139907572E-3</v>
      </c>
      <c r="AI35" s="6">
        <v>2.9561074495334003E-4</v>
      </c>
      <c r="AJ35" s="6">
        <v>0</v>
      </c>
      <c r="AK35" s="6">
        <v>3.3357799966515929E-3</v>
      </c>
      <c r="AL35" s="6">
        <v>0</v>
      </c>
      <c r="AM35" s="6">
        <v>1.7236970286351437E-3</v>
      </c>
      <c r="AN35" s="6">
        <v>0</v>
      </c>
      <c r="AO35" s="6">
        <v>0</v>
      </c>
      <c r="AP35" s="6">
        <v>0.40650682333781396</v>
      </c>
      <c r="AQ35" s="6">
        <v>7.2623166998269382E-3</v>
      </c>
      <c r="AR35" s="6">
        <v>0</v>
      </c>
      <c r="AS35" s="6">
        <v>6.2402603435750048E-5</v>
      </c>
      <c r="AT35" s="6">
        <v>3.3586740935318848E-3</v>
      </c>
      <c r="AU35" s="6">
        <v>0</v>
      </c>
      <c r="AV35" s="6">
        <v>0</v>
      </c>
      <c r="AW35" s="6">
        <v>6.2930183969858014E-2</v>
      </c>
      <c r="AX35" s="6">
        <v>8.3862238883302451E-2</v>
      </c>
      <c r="AY35" s="6">
        <v>3.5389637108230653E-3</v>
      </c>
      <c r="AZ35" s="6">
        <v>6.0876557102078745E-4</v>
      </c>
      <c r="BA35" s="6">
        <v>4.5658486364289126E-4</v>
      </c>
      <c r="BB35" s="6">
        <v>8.8450151419493326E-5</v>
      </c>
      <c r="BC35" s="6">
        <v>8.5212612938753457E-4</v>
      </c>
      <c r="BD35" s="6">
        <v>0</v>
      </c>
      <c r="BE35" s="6">
        <v>1.1962556050554855E-3</v>
      </c>
      <c r="BF35" s="6">
        <v>3.0196374344178028E-2</v>
      </c>
      <c r="BG35" s="6">
        <v>1.2292701237123314E-2</v>
      </c>
      <c r="BH35" s="6">
        <v>6.6328053422969773E-4</v>
      </c>
      <c r="BI35" s="6">
        <v>0</v>
      </c>
      <c r="BJ35" s="6">
        <v>1.2325604523183149E-4</v>
      </c>
      <c r="BK35" s="6">
        <v>0</v>
      </c>
      <c r="BL35" s="6">
        <v>5.9750885313794776E-5</v>
      </c>
      <c r="BM35" s="6">
        <v>0</v>
      </c>
      <c r="BN35" s="6">
        <v>0</v>
      </c>
      <c r="BO35" s="6">
        <v>0</v>
      </c>
      <c r="BP35" s="6">
        <v>0</v>
      </c>
      <c r="BR35" s="8">
        <f t="shared" si="26"/>
        <v>0.99999999999999989</v>
      </c>
    </row>
    <row r="36" spans="1:70" customFormat="1" ht="14.4" x14ac:dyDescent="0.55000000000000004">
      <c r="A36" t="str">
        <f t="shared" si="27"/>
        <v>Telecommunications services</v>
      </c>
      <c r="B36" t="s">
        <v>139</v>
      </c>
      <c r="C36" s="5">
        <v>451</v>
      </c>
      <c r="D36" s="6">
        <f>D$35</f>
        <v>2.2830944119755684E-4</v>
      </c>
      <c r="E36" s="6">
        <f t="shared" ref="E36:BP39" si="28">E$35</f>
        <v>2.0434876048476447E-3</v>
      </c>
      <c r="F36" s="6">
        <f t="shared" si="28"/>
        <v>1.1520933680870236E-3</v>
      </c>
      <c r="G36" s="6">
        <f t="shared" si="28"/>
        <v>1.0187076200652114E-2</v>
      </c>
      <c r="H36" s="6">
        <f t="shared" si="28"/>
        <v>-2.5059149362247897E-3</v>
      </c>
      <c r="I36" s="6">
        <f t="shared" si="28"/>
        <v>0</v>
      </c>
      <c r="J36" s="6">
        <f t="shared" si="28"/>
        <v>6.6728393077329179E-5</v>
      </c>
      <c r="K36" s="6">
        <f t="shared" si="28"/>
        <v>0</v>
      </c>
      <c r="L36" s="6">
        <f t="shared" si="28"/>
        <v>5.5389506823736765E-6</v>
      </c>
      <c r="M36" s="6">
        <f t="shared" si="28"/>
        <v>0</v>
      </c>
      <c r="N36" s="6">
        <f t="shared" si="28"/>
        <v>0</v>
      </c>
      <c r="O36" s="6">
        <f t="shared" si="28"/>
        <v>0</v>
      </c>
      <c r="P36" s="6">
        <f t="shared" si="28"/>
        <v>0</v>
      </c>
      <c r="Q36" s="6">
        <f t="shared" si="28"/>
        <v>2.7723015144483958E-4</v>
      </c>
      <c r="R36" s="6">
        <f t="shared" si="28"/>
        <v>0</v>
      </c>
      <c r="S36" s="6">
        <f t="shared" si="28"/>
        <v>0</v>
      </c>
      <c r="T36" s="6">
        <f t="shared" si="28"/>
        <v>0</v>
      </c>
      <c r="U36" s="6">
        <f t="shared" si="28"/>
        <v>1.0380080806338071E-3</v>
      </c>
      <c r="V36" s="6">
        <f t="shared" si="28"/>
        <v>0</v>
      </c>
      <c r="W36" s="6">
        <f t="shared" si="28"/>
        <v>0</v>
      </c>
      <c r="X36" s="6">
        <f t="shared" si="28"/>
        <v>0</v>
      </c>
      <c r="Y36" s="6">
        <f t="shared" si="28"/>
        <v>0</v>
      </c>
      <c r="Z36" s="6">
        <f t="shared" si="28"/>
        <v>8.8483646806296958E-6</v>
      </c>
      <c r="AA36" s="6">
        <f t="shared" si="28"/>
        <v>0</v>
      </c>
      <c r="AB36" s="6">
        <f t="shared" si="28"/>
        <v>0</v>
      </c>
      <c r="AC36" s="6">
        <f t="shared" si="28"/>
        <v>1.3453226719927877E-3</v>
      </c>
      <c r="AD36" s="6">
        <f t="shared" si="28"/>
        <v>0.36134697923798587</v>
      </c>
      <c r="AE36" s="6">
        <f t="shared" si="28"/>
        <v>0</v>
      </c>
      <c r="AF36" s="6">
        <f t="shared" si="28"/>
        <v>1.5088006057369392E-3</v>
      </c>
      <c r="AG36" s="6">
        <f t="shared" si="28"/>
        <v>9.2399815780089864E-5</v>
      </c>
      <c r="AH36" s="6">
        <f t="shared" si="28"/>
        <v>3.7908556139907572E-3</v>
      </c>
      <c r="AI36" s="6">
        <f t="shared" si="28"/>
        <v>2.9561074495334003E-4</v>
      </c>
      <c r="AJ36" s="6">
        <f t="shared" si="28"/>
        <v>0</v>
      </c>
      <c r="AK36" s="6">
        <f t="shared" si="28"/>
        <v>3.3357799966515929E-3</v>
      </c>
      <c r="AL36" s="6">
        <f t="shared" si="28"/>
        <v>0</v>
      </c>
      <c r="AM36" s="6">
        <f t="shared" si="28"/>
        <v>1.7236970286351437E-3</v>
      </c>
      <c r="AN36" s="6">
        <f t="shared" si="28"/>
        <v>0</v>
      </c>
      <c r="AO36" s="6">
        <f t="shared" si="28"/>
        <v>0</v>
      </c>
      <c r="AP36" s="6">
        <f t="shared" si="28"/>
        <v>0.40650682333781396</v>
      </c>
      <c r="AQ36" s="6">
        <f t="shared" si="28"/>
        <v>7.2623166998269382E-3</v>
      </c>
      <c r="AR36" s="6">
        <f t="shared" si="28"/>
        <v>0</v>
      </c>
      <c r="AS36" s="6">
        <f t="shared" si="28"/>
        <v>6.2402603435750048E-5</v>
      </c>
      <c r="AT36" s="6">
        <f t="shared" si="28"/>
        <v>3.3586740935318848E-3</v>
      </c>
      <c r="AU36" s="6">
        <f t="shared" si="28"/>
        <v>0</v>
      </c>
      <c r="AV36" s="6">
        <f t="shared" si="28"/>
        <v>0</v>
      </c>
      <c r="AW36" s="6">
        <f t="shared" si="28"/>
        <v>6.2930183969858014E-2</v>
      </c>
      <c r="AX36" s="6">
        <f t="shared" si="28"/>
        <v>8.3862238883302451E-2</v>
      </c>
      <c r="AY36" s="6">
        <f t="shared" si="28"/>
        <v>3.5389637108230653E-3</v>
      </c>
      <c r="AZ36" s="6">
        <f t="shared" si="28"/>
        <v>6.0876557102078745E-4</v>
      </c>
      <c r="BA36" s="6">
        <f t="shared" si="28"/>
        <v>4.5658486364289126E-4</v>
      </c>
      <c r="BB36" s="6">
        <f t="shared" si="28"/>
        <v>8.8450151419493326E-5</v>
      </c>
      <c r="BC36" s="6">
        <f t="shared" si="28"/>
        <v>8.5212612938753457E-4</v>
      </c>
      <c r="BD36" s="6">
        <f t="shared" si="28"/>
        <v>0</v>
      </c>
      <c r="BE36" s="6">
        <f t="shared" si="28"/>
        <v>1.1962556050554855E-3</v>
      </c>
      <c r="BF36" s="6">
        <f t="shared" si="28"/>
        <v>3.0196374344178028E-2</v>
      </c>
      <c r="BG36" s="6">
        <f t="shared" si="28"/>
        <v>1.2292701237123314E-2</v>
      </c>
      <c r="BH36" s="6">
        <f t="shared" si="28"/>
        <v>6.6328053422969773E-4</v>
      </c>
      <c r="BI36" s="6">
        <f t="shared" si="28"/>
        <v>0</v>
      </c>
      <c r="BJ36" s="6">
        <f t="shared" si="28"/>
        <v>1.2325604523183149E-4</v>
      </c>
      <c r="BK36" s="6">
        <f t="shared" si="28"/>
        <v>0</v>
      </c>
      <c r="BL36" s="6">
        <f t="shared" si="28"/>
        <v>5.9750885313794776E-5</v>
      </c>
      <c r="BM36" s="6">
        <f t="shared" si="28"/>
        <v>0</v>
      </c>
      <c r="BN36" s="6">
        <f t="shared" si="28"/>
        <v>0</v>
      </c>
      <c r="BO36" s="6">
        <f t="shared" si="28"/>
        <v>0</v>
      </c>
      <c r="BP36" s="6">
        <f t="shared" si="28"/>
        <v>0</v>
      </c>
      <c r="BQ36" s="7"/>
      <c r="BR36" s="8">
        <f t="shared" si="26"/>
        <v>0.99999999999999989</v>
      </c>
    </row>
    <row r="37" spans="1:70" customFormat="1" ht="14.4" x14ac:dyDescent="0.55000000000000004">
      <c r="A37" t="str">
        <f t="shared" si="27"/>
        <v>Telecommunications services</v>
      </c>
      <c r="B37" t="s">
        <v>139</v>
      </c>
      <c r="C37" s="5">
        <v>452</v>
      </c>
      <c r="D37" s="6">
        <f t="shared" ref="D37:S39" si="29">D$35</f>
        <v>2.2830944119755684E-4</v>
      </c>
      <c r="E37" s="6">
        <f t="shared" si="29"/>
        <v>2.0434876048476447E-3</v>
      </c>
      <c r="F37" s="6">
        <f t="shared" si="29"/>
        <v>1.1520933680870236E-3</v>
      </c>
      <c r="G37" s="6">
        <f t="shared" si="29"/>
        <v>1.0187076200652114E-2</v>
      </c>
      <c r="H37" s="6">
        <f t="shared" si="29"/>
        <v>-2.5059149362247897E-3</v>
      </c>
      <c r="I37" s="6">
        <f t="shared" si="29"/>
        <v>0</v>
      </c>
      <c r="J37" s="6">
        <f t="shared" si="29"/>
        <v>6.6728393077329179E-5</v>
      </c>
      <c r="K37" s="6">
        <f t="shared" si="29"/>
        <v>0</v>
      </c>
      <c r="L37" s="6">
        <f t="shared" si="29"/>
        <v>5.5389506823736765E-6</v>
      </c>
      <c r="M37" s="6">
        <f t="shared" si="29"/>
        <v>0</v>
      </c>
      <c r="N37" s="6">
        <f t="shared" si="29"/>
        <v>0</v>
      </c>
      <c r="O37" s="6">
        <f t="shared" si="29"/>
        <v>0</v>
      </c>
      <c r="P37" s="6">
        <f t="shared" si="29"/>
        <v>0</v>
      </c>
      <c r="Q37" s="6">
        <f t="shared" si="29"/>
        <v>2.7723015144483958E-4</v>
      </c>
      <c r="R37" s="6">
        <f t="shared" si="29"/>
        <v>0</v>
      </c>
      <c r="S37" s="6">
        <f t="shared" si="29"/>
        <v>0</v>
      </c>
      <c r="T37" s="6">
        <f t="shared" si="28"/>
        <v>0</v>
      </c>
      <c r="U37" s="6">
        <f t="shared" si="28"/>
        <v>1.0380080806338071E-3</v>
      </c>
      <c r="V37" s="6">
        <f t="shared" si="28"/>
        <v>0</v>
      </c>
      <c r="W37" s="6">
        <f t="shared" si="28"/>
        <v>0</v>
      </c>
      <c r="X37" s="6">
        <f t="shared" si="28"/>
        <v>0</v>
      </c>
      <c r="Y37" s="6">
        <f t="shared" si="28"/>
        <v>0</v>
      </c>
      <c r="Z37" s="6">
        <f t="shared" si="28"/>
        <v>8.8483646806296958E-6</v>
      </c>
      <c r="AA37" s="6">
        <f t="shared" si="28"/>
        <v>0</v>
      </c>
      <c r="AB37" s="6">
        <f t="shared" si="28"/>
        <v>0</v>
      </c>
      <c r="AC37" s="6">
        <f t="shared" si="28"/>
        <v>1.3453226719927877E-3</v>
      </c>
      <c r="AD37" s="6">
        <f t="shared" si="28"/>
        <v>0.36134697923798587</v>
      </c>
      <c r="AE37" s="6">
        <f t="shared" si="28"/>
        <v>0</v>
      </c>
      <c r="AF37" s="6">
        <f t="shared" si="28"/>
        <v>1.5088006057369392E-3</v>
      </c>
      <c r="AG37" s="6">
        <f t="shared" si="28"/>
        <v>9.2399815780089864E-5</v>
      </c>
      <c r="AH37" s="6">
        <f t="shared" si="28"/>
        <v>3.7908556139907572E-3</v>
      </c>
      <c r="AI37" s="6">
        <f t="shared" si="28"/>
        <v>2.9561074495334003E-4</v>
      </c>
      <c r="AJ37" s="6">
        <f t="shared" si="28"/>
        <v>0</v>
      </c>
      <c r="AK37" s="6">
        <f t="shared" si="28"/>
        <v>3.3357799966515929E-3</v>
      </c>
      <c r="AL37" s="6">
        <f t="shared" si="28"/>
        <v>0</v>
      </c>
      <c r="AM37" s="6">
        <f t="shared" si="28"/>
        <v>1.7236970286351437E-3</v>
      </c>
      <c r="AN37" s="6">
        <f t="shared" si="28"/>
        <v>0</v>
      </c>
      <c r="AO37" s="6">
        <f t="shared" si="28"/>
        <v>0</v>
      </c>
      <c r="AP37" s="6">
        <f t="shared" si="28"/>
        <v>0.40650682333781396</v>
      </c>
      <c r="AQ37" s="6">
        <f t="shared" si="28"/>
        <v>7.2623166998269382E-3</v>
      </c>
      <c r="AR37" s="6">
        <f t="shared" si="28"/>
        <v>0</v>
      </c>
      <c r="AS37" s="6">
        <f t="shared" si="28"/>
        <v>6.2402603435750048E-5</v>
      </c>
      <c r="AT37" s="6">
        <f t="shared" si="28"/>
        <v>3.3586740935318848E-3</v>
      </c>
      <c r="AU37" s="6">
        <f t="shared" si="28"/>
        <v>0</v>
      </c>
      <c r="AV37" s="6">
        <f t="shared" si="28"/>
        <v>0</v>
      </c>
      <c r="AW37" s="6">
        <f t="shared" si="28"/>
        <v>6.2930183969858014E-2</v>
      </c>
      <c r="AX37" s="6">
        <f t="shared" si="28"/>
        <v>8.3862238883302451E-2</v>
      </c>
      <c r="AY37" s="6">
        <f t="shared" si="28"/>
        <v>3.5389637108230653E-3</v>
      </c>
      <c r="AZ37" s="6">
        <f t="shared" si="28"/>
        <v>6.0876557102078745E-4</v>
      </c>
      <c r="BA37" s="6">
        <f t="shared" si="28"/>
        <v>4.5658486364289126E-4</v>
      </c>
      <c r="BB37" s="6">
        <f t="shared" si="28"/>
        <v>8.8450151419493326E-5</v>
      </c>
      <c r="BC37" s="6">
        <f t="shared" si="28"/>
        <v>8.5212612938753457E-4</v>
      </c>
      <c r="BD37" s="6">
        <f t="shared" si="28"/>
        <v>0</v>
      </c>
      <c r="BE37" s="6">
        <f t="shared" si="28"/>
        <v>1.1962556050554855E-3</v>
      </c>
      <c r="BF37" s="6">
        <f t="shared" si="28"/>
        <v>3.0196374344178028E-2</v>
      </c>
      <c r="BG37" s="6">
        <f t="shared" si="28"/>
        <v>1.2292701237123314E-2</v>
      </c>
      <c r="BH37" s="6">
        <f t="shared" si="28"/>
        <v>6.6328053422969773E-4</v>
      </c>
      <c r="BI37" s="6">
        <f t="shared" si="28"/>
        <v>0</v>
      </c>
      <c r="BJ37" s="6">
        <f t="shared" si="28"/>
        <v>1.2325604523183149E-4</v>
      </c>
      <c r="BK37" s="6">
        <f t="shared" si="28"/>
        <v>0</v>
      </c>
      <c r="BL37" s="6">
        <f t="shared" si="28"/>
        <v>5.9750885313794776E-5</v>
      </c>
      <c r="BM37" s="6">
        <f t="shared" si="28"/>
        <v>0</v>
      </c>
      <c r="BN37" s="6">
        <f t="shared" si="28"/>
        <v>0</v>
      </c>
      <c r="BO37" s="6">
        <f t="shared" si="28"/>
        <v>0</v>
      </c>
      <c r="BP37" s="6">
        <f t="shared" si="28"/>
        <v>0</v>
      </c>
      <c r="BQ37" s="7"/>
      <c r="BR37" s="8">
        <f t="shared" si="26"/>
        <v>0.99999999999999989</v>
      </c>
    </row>
    <row r="38" spans="1:70" customFormat="1" ht="14.4" x14ac:dyDescent="0.55000000000000004">
      <c r="A38" t="str">
        <f t="shared" si="27"/>
        <v>Telecommunications services</v>
      </c>
      <c r="B38" t="s">
        <v>139</v>
      </c>
      <c r="C38" s="5">
        <v>453</v>
      </c>
      <c r="D38" s="6">
        <f t="shared" si="29"/>
        <v>2.2830944119755684E-4</v>
      </c>
      <c r="E38" s="6">
        <f t="shared" si="28"/>
        <v>2.0434876048476447E-3</v>
      </c>
      <c r="F38" s="6">
        <f t="shared" si="28"/>
        <v>1.1520933680870236E-3</v>
      </c>
      <c r="G38" s="6">
        <f t="shared" si="28"/>
        <v>1.0187076200652114E-2</v>
      </c>
      <c r="H38" s="6">
        <f t="shared" si="28"/>
        <v>-2.5059149362247897E-3</v>
      </c>
      <c r="I38" s="6">
        <f t="shared" si="28"/>
        <v>0</v>
      </c>
      <c r="J38" s="6">
        <f t="shared" si="28"/>
        <v>6.6728393077329179E-5</v>
      </c>
      <c r="K38" s="6">
        <f t="shared" si="28"/>
        <v>0</v>
      </c>
      <c r="L38" s="6">
        <f t="shared" si="28"/>
        <v>5.5389506823736765E-6</v>
      </c>
      <c r="M38" s="6">
        <f t="shared" si="28"/>
        <v>0</v>
      </c>
      <c r="N38" s="6">
        <f t="shared" si="28"/>
        <v>0</v>
      </c>
      <c r="O38" s="6">
        <f t="shared" si="28"/>
        <v>0</v>
      </c>
      <c r="P38" s="6">
        <f t="shared" si="28"/>
        <v>0</v>
      </c>
      <c r="Q38" s="6">
        <f t="shared" si="28"/>
        <v>2.7723015144483958E-4</v>
      </c>
      <c r="R38" s="6">
        <f t="shared" si="28"/>
        <v>0</v>
      </c>
      <c r="S38" s="6">
        <f t="shared" si="28"/>
        <v>0</v>
      </c>
      <c r="T38" s="6">
        <f t="shared" si="28"/>
        <v>0</v>
      </c>
      <c r="U38" s="6">
        <f t="shared" si="28"/>
        <v>1.0380080806338071E-3</v>
      </c>
      <c r="V38" s="6">
        <f t="shared" si="28"/>
        <v>0</v>
      </c>
      <c r="W38" s="6">
        <f t="shared" si="28"/>
        <v>0</v>
      </c>
      <c r="X38" s="6">
        <f t="shared" si="28"/>
        <v>0</v>
      </c>
      <c r="Y38" s="6">
        <f t="shared" si="28"/>
        <v>0</v>
      </c>
      <c r="Z38" s="6">
        <f t="shared" si="28"/>
        <v>8.8483646806296958E-6</v>
      </c>
      <c r="AA38" s="6">
        <f t="shared" si="28"/>
        <v>0</v>
      </c>
      <c r="AB38" s="6">
        <f t="shared" si="28"/>
        <v>0</v>
      </c>
      <c r="AC38" s="6">
        <f t="shared" si="28"/>
        <v>1.3453226719927877E-3</v>
      </c>
      <c r="AD38" s="6">
        <f t="shared" si="28"/>
        <v>0.36134697923798587</v>
      </c>
      <c r="AE38" s="6">
        <f t="shared" si="28"/>
        <v>0</v>
      </c>
      <c r="AF38" s="6">
        <f t="shared" si="28"/>
        <v>1.5088006057369392E-3</v>
      </c>
      <c r="AG38" s="6">
        <f t="shared" si="28"/>
        <v>9.2399815780089864E-5</v>
      </c>
      <c r="AH38" s="6">
        <f t="shared" si="28"/>
        <v>3.7908556139907572E-3</v>
      </c>
      <c r="AI38" s="6">
        <f t="shared" si="28"/>
        <v>2.9561074495334003E-4</v>
      </c>
      <c r="AJ38" s="6">
        <f t="shared" si="28"/>
        <v>0</v>
      </c>
      <c r="AK38" s="6">
        <f t="shared" si="28"/>
        <v>3.3357799966515929E-3</v>
      </c>
      <c r="AL38" s="6">
        <f t="shared" si="28"/>
        <v>0</v>
      </c>
      <c r="AM38" s="6">
        <f t="shared" si="28"/>
        <v>1.7236970286351437E-3</v>
      </c>
      <c r="AN38" s="6">
        <f t="shared" si="28"/>
        <v>0</v>
      </c>
      <c r="AO38" s="6">
        <f t="shared" si="28"/>
        <v>0</v>
      </c>
      <c r="AP38" s="6">
        <f t="shared" si="28"/>
        <v>0.40650682333781396</v>
      </c>
      <c r="AQ38" s="6">
        <f t="shared" si="28"/>
        <v>7.2623166998269382E-3</v>
      </c>
      <c r="AR38" s="6">
        <f t="shared" si="28"/>
        <v>0</v>
      </c>
      <c r="AS38" s="6">
        <f t="shared" si="28"/>
        <v>6.2402603435750048E-5</v>
      </c>
      <c r="AT38" s="6">
        <f t="shared" si="28"/>
        <v>3.3586740935318848E-3</v>
      </c>
      <c r="AU38" s="6">
        <f t="shared" si="28"/>
        <v>0</v>
      </c>
      <c r="AV38" s="6">
        <f t="shared" si="28"/>
        <v>0</v>
      </c>
      <c r="AW38" s="6">
        <f t="shared" si="28"/>
        <v>6.2930183969858014E-2</v>
      </c>
      <c r="AX38" s="6">
        <f t="shared" si="28"/>
        <v>8.3862238883302451E-2</v>
      </c>
      <c r="AY38" s="6">
        <f t="shared" si="28"/>
        <v>3.5389637108230653E-3</v>
      </c>
      <c r="AZ38" s="6">
        <f t="shared" si="28"/>
        <v>6.0876557102078745E-4</v>
      </c>
      <c r="BA38" s="6">
        <f t="shared" si="28"/>
        <v>4.5658486364289126E-4</v>
      </c>
      <c r="BB38" s="6">
        <f t="shared" si="28"/>
        <v>8.8450151419493326E-5</v>
      </c>
      <c r="BC38" s="6">
        <f t="shared" si="28"/>
        <v>8.5212612938753457E-4</v>
      </c>
      <c r="BD38" s="6">
        <f t="shared" si="28"/>
        <v>0</v>
      </c>
      <c r="BE38" s="6">
        <f t="shared" si="28"/>
        <v>1.1962556050554855E-3</v>
      </c>
      <c r="BF38" s="6">
        <f t="shared" si="28"/>
        <v>3.0196374344178028E-2</v>
      </c>
      <c r="BG38" s="6">
        <f t="shared" si="28"/>
        <v>1.2292701237123314E-2</v>
      </c>
      <c r="BH38" s="6">
        <f t="shared" si="28"/>
        <v>6.6328053422969773E-4</v>
      </c>
      <c r="BI38" s="6">
        <f t="shared" si="28"/>
        <v>0</v>
      </c>
      <c r="BJ38" s="6">
        <f t="shared" si="28"/>
        <v>1.2325604523183149E-4</v>
      </c>
      <c r="BK38" s="6">
        <f t="shared" si="28"/>
        <v>0</v>
      </c>
      <c r="BL38" s="6">
        <f t="shared" si="28"/>
        <v>5.9750885313794776E-5</v>
      </c>
      <c r="BM38" s="6">
        <f t="shared" si="28"/>
        <v>0</v>
      </c>
      <c r="BN38" s="6">
        <f t="shared" si="28"/>
        <v>0</v>
      </c>
      <c r="BO38" s="6">
        <f t="shared" si="28"/>
        <v>0</v>
      </c>
      <c r="BP38" s="6">
        <f t="shared" si="28"/>
        <v>0</v>
      </c>
      <c r="BQ38" s="7"/>
      <c r="BR38" s="8">
        <f t="shared" si="26"/>
        <v>0.99999999999999989</v>
      </c>
    </row>
    <row r="39" spans="1:70" customFormat="1" ht="14.4" x14ac:dyDescent="0.55000000000000004">
      <c r="A39" t="str">
        <f t="shared" si="27"/>
        <v>Telecommunications services</v>
      </c>
      <c r="B39" t="s">
        <v>139</v>
      </c>
      <c r="C39" s="5">
        <v>454</v>
      </c>
      <c r="D39" s="6">
        <f t="shared" si="29"/>
        <v>2.2830944119755684E-4</v>
      </c>
      <c r="E39" s="6">
        <f t="shared" si="28"/>
        <v>2.0434876048476447E-3</v>
      </c>
      <c r="F39" s="6">
        <f t="shared" si="28"/>
        <v>1.1520933680870236E-3</v>
      </c>
      <c r="G39" s="6">
        <f t="shared" si="28"/>
        <v>1.0187076200652114E-2</v>
      </c>
      <c r="H39" s="6">
        <f t="shared" si="28"/>
        <v>-2.5059149362247897E-3</v>
      </c>
      <c r="I39" s="6">
        <f t="shared" si="28"/>
        <v>0</v>
      </c>
      <c r="J39" s="6">
        <f t="shared" si="28"/>
        <v>6.6728393077329179E-5</v>
      </c>
      <c r="K39" s="6">
        <f t="shared" si="28"/>
        <v>0</v>
      </c>
      <c r="L39" s="6">
        <f t="shared" si="28"/>
        <v>5.5389506823736765E-6</v>
      </c>
      <c r="M39" s="6">
        <f t="shared" si="28"/>
        <v>0</v>
      </c>
      <c r="N39" s="6">
        <f t="shared" si="28"/>
        <v>0</v>
      </c>
      <c r="O39" s="6">
        <f t="shared" si="28"/>
        <v>0</v>
      </c>
      <c r="P39" s="6">
        <f t="shared" si="28"/>
        <v>0</v>
      </c>
      <c r="Q39" s="6">
        <f t="shared" si="28"/>
        <v>2.7723015144483958E-4</v>
      </c>
      <c r="R39" s="6">
        <f t="shared" si="28"/>
        <v>0</v>
      </c>
      <c r="S39" s="6">
        <f t="shared" si="28"/>
        <v>0</v>
      </c>
      <c r="T39" s="6">
        <f t="shared" si="28"/>
        <v>0</v>
      </c>
      <c r="U39" s="6">
        <f t="shared" si="28"/>
        <v>1.0380080806338071E-3</v>
      </c>
      <c r="V39" s="6">
        <f t="shared" si="28"/>
        <v>0</v>
      </c>
      <c r="W39" s="6">
        <f t="shared" si="28"/>
        <v>0</v>
      </c>
      <c r="X39" s="6">
        <f t="shared" si="28"/>
        <v>0</v>
      </c>
      <c r="Y39" s="6">
        <f t="shared" si="28"/>
        <v>0</v>
      </c>
      <c r="Z39" s="6">
        <f t="shared" si="28"/>
        <v>8.8483646806296958E-6</v>
      </c>
      <c r="AA39" s="6">
        <f t="shared" si="28"/>
        <v>0</v>
      </c>
      <c r="AB39" s="6">
        <f t="shared" si="28"/>
        <v>0</v>
      </c>
      <c r="AC39" s="6">
        <f t="shared" si="28"/>
        <v>1.3453226719927877E-3</v>
      </c>
      <c r="AD39" s="6">
        <f t="shared" si="28"/>
        <v>0.36134697923798587</v>
      </c>
      <c r="AE39" s="6">
        <f t="shared" si="28"/>
        <v>0</v>
      </c>
      <c r="AF39" s="6">
        <f t="shared" si="28"/>
        <v>1.5088006057369392E-3</v>
      </c>
      <c r="AG39" s="6">
        <f t="shared" si="28"/>
        <v>9.2399815780089864E-5</v>
      </c>
      <c r="AH39" s="6">
        <f t="shared" si="28"/>
        <v>3.7908556139907572E-3</v>
      </c>
      <c r="AI39" s="6">
        <f t="shared" si="28"/>
        <v>2.9561074495334003E-4</v>
      </c>
      <c r="AJ39" s="6">
        <f t="shared" si="28"/>
        <v>0</v>
      </c>
      <c r="AK39" s="6">
        <f t="shared" si="28"/>
        <v>3.3357799966515929E-3</v>
      </c>
      <c r="AL39" s="6">
        <f t="shared" si="28"/>
        <v>0</v>
      </c>
      <c r="AM39" s="6">
        <f t="shared" si="28"/>
        <v>1.7236970286351437E-3</v>
      </c>
      <c r="AN39" s="6">
        <f t="shared" si="28"/>
        <v>0</v>
      </c>
      <c r="AO39" s="6">
        <f t="shared" si="28"/>
        <v>0</v>
      </c>
      <c r="AP39" s="6">
        <f t="shared" si="28"/>
        <v>0.40650682333781396</v>
      </c>
      <c r="AQ39" s="6">
        <f t="shared" si="28"/>
        <v>7.2623166998269382E-3</v>
      </c>
      <c r="AR39" s="6">
        <f t="shared" si="28"/>
        <v>0</v>
      </c>
      <c r="AS39" s="6">
        <f t="shared" si="28"/>
        <v>6.2402603435750048E-5</v>
      </c>
      <c r="AT39" s="6">
        <f t="shared" si="28"/>
        <v>3.3586740935318848E-3</v>
      </c>
      <c r="AU39" s="6">
        <f t="shared" si="28"/>
        <v>0</v>
      </c>
      <c r="AV39" s="6">
        <f t="shared" si="28"/>
        <v>0</v>
      </c>
      <c r="AW39" s="6">
        <f t="shared" si="28"/>
        <v>6.2930183969858014E-2</v>
      </c>
      <c r="AX39" s="6">
        <f t="shared" si="28"/>
        <v>8.3862238883302451E-2</v>
      </c>
      <c r="AY39" s="6">
        <f t="shared" si="28"/>
        <v>3.5389637108230653E-3</v>
      </c>
      <c r="AZ39" s="6">
        <f t="shared" si="28"/>
        <v>6.0876557102078745E-4</v>
      </c>
      <c r="BA39" s="6">
        <f t="shared" si="28"/>
        <v>4.5658486364289126E-4</v>
      </c>
      <c r="BB39" s="6">
        <f t="shared" si="28"/>
        <v>8.8450151419493326E-5</v>
      </c>
      <c r="BC39" s="6">
        <f t="shared" si="28"/>
        <v>8.5212612938753457E-4</v>
      </c>
      <c r="BD39" s="6">
        <f t="shared" si="28"/>
        <v>0</v>
      </c>
      <c r="BE39" s="6">
        <f t="shared" si="28"/>
        <v>1.1962556050554855E-3</v>
      </c>
      <c r="BF39" s="6">
        <f t="shared" si="28"/>
        <v>3.0196374344178028E-2</v>
      </c>
      <c r="BG39" s="6">
        <f t="shared" si="28"/>
        <v>1.2292701237123314E-2</v>
      </c>
      <c r="BH39" s="6">
        <f t="shared" si="28"/>
        <v>6.6328053422969773E-4</v>
      </c>
      <c r="BI39" s="6">
        <f t="shared" si="28"/>
        <v>0</v>
      </c>
      <c r="BJ39" s="6">
        <f t="shared" si="28"/>
        <v>1.2325604523183149E-4</v>
      </c>
      <c r="BK39" s="6">
        <f t="shared" si="28"/>
        <v>0</v>
      </c>
      <c r="BL39" s="6">
        <f t="shared" si="28"/>
        <v>5.9750885313794776E-5</v>
      </c>
      <c r="BM39" s="6">
        <f t="shared" si="28"/>
        <v>0</v>
      </c>
      <c r="BN39" s="6">
        <f t="shared" si="28"/>
        <v>0</v>
      </c>
      <c r="BO39" s="6">
        <f t="shared" si="28"/>
        <v>0</v>
      </c>
      <c r="BP39" s="6">
        <f t="shared" si="28"/>
        <v>0</v>
      </c>
      <c r="BQ39" s="7"/>
      <c r="BR39" s="8">
        <f t="shared" si="26"/>
        <v>0.99999999999999989</v>
      </c>
    </row>
    <row r="40" spans="1:70" customFormat="1" ht="14.4" x14ac:dyDescent="0.55000000000000004">
      <c r="A40" t="str">
        <f t="shared" ref="A40" si="30">INDEX($D$2:$BP$2,MATCH(MAX(D40:BP40),D40:BP40,0))</f>
        <v>Scientific research and development services</v>
      </c>
      <c r="B40" t="s">
        <v>140</v>
      </c>
      <c r="C40" s="5">
        <v>470</v>
      </c>
      <c r="D40" s="6">
        <v>0</v>
      </c>
      <c r="E40" s="6">
        <v>0</v>
      </c>
      <c r="F40" s="6">
        <v>0</v>
      </c>
      <c r="G40" s="6">
        <v>0</v>
      </c>
      <c r="H40" s="6">
        <v>0</v>
      </c>
      <c r="I40" s="6">
        <v>0</v>
      </c>
      <c r="J40" s="6">
        <v>0</v>
      </c>
      <c r="K40" s="6">
        <v>0</v>
      </c>
      <c r="L40" s="6">
        <v>0</v>
      </c>
      <c r="M40" s="6">
        <v>0</v>
      </c>
      <c r="N40" s="6">
        <v>0</v>
      </c>
      <c r="O40" s="6">
        <v>0</v>
      </c>
      <c r="P40" s="6">
        <v>0</v>
      </c>
      <c r="Q40" s="6">
        <v>0</v>
      </c>
      <c r="R40" s="6">
        <v>0</v>
      </c>
      <c r="S40" s="6">
        <v>0</v>
      </c>
      <c r="T40" s="6">
        <v>0</v>
      </c>
      <c r="U40" s="6">
        <v>0</v>
      </c>
      <c r="V40" s="6">
        <v>0</v>
      </c>
      <c r="W40" s="6">
        <v>0</v>
      </c>
      <c r="X40" s="6">
        <v>0</v>
      </c>
      <c r="Y40" s="6">
        <v>0</v>
      </c>
      <c r="Z40" s="6">
        <v>0</v>
      </c>
      <c r="AA40" s="6">
        <v>0</v>
      </c>
      <c r="AB40" s="6">
        <v>0</v>
      </c>
      <c r="AC40" s="6">
        <v>0</v>
      </c>
      <c r="AD40" s="6">
        <v>0</v>
      </c>
      <c r="AE40" s="6">
        <v>0</v>
      </c>
      <c r="AF40" s="6">
        <v>0</v>
      </c>
      <c r="AG40" s="6">
        <v>0</v>
      </c>
      <c r="AH40" s="6">
        <v>0</v>
      </c>
      <c r="AI40" s="6">
        <v>0</v>
      </c>
      <c r="AJ40" s="6">
        <v>0</v>
      </c>
      <c r="AK40" s="6">
        <v>0</v>
      </c>
      <c r="AL40" s="6">
        <v>0</v>
      </c>
      <c r="AM40" s="6">
        <v>0</v>
      </c>
      <c r="AN40" s="6">
        <v>0</v>
      </c>
      <c r="AO40" s="6">
        <v>0</v>
      </c>
      <c r="AP40" s="6">
        <v>0</v>
      </c>
      <c r="AQ40" s="6">
        <v>0</v>
      </c>
      <c r="AR40" s="6">
        <v>0</v>
      </c>
      <c r="AS40" s="6">
        <v>0</v>
      </c>
      <c r="AT40" s="6">
        <v>0</v>
      </c>
      <c r="AU40" s="6">
        <v>0</v>
      </c>
      <c r="AV40" s="6">
        <v>0</v>
      </c>
      <c r="AW40" s="6">
        <v>0</v>
      </c>
      <c r="AX40" s="6">
        <v>0</v>
      </c>
      <c r="AY40" s="6">
        <v>1</v>
      </c>
      <c r="AZ40" s="6">
        <v>0</v>
      </c>
      <c r="BA40" s="6">
        <v>0</v>
      </c>
      <c r="BB40" s="6">
        <v>0</v>
      </c>
      <c r="BC40" s="6">
        <v>0</v>
      </c>
      <c r="BD40" s="6">
        <v>0</v>
      </c>
      <c r="BE40" s="6">
        <v>0</v>
      </c>
      <c r="BF40" s="6">
        <v>0</v>
      </c>
      <c r="BG40" s="6">
        <v>0</v>
      </c>
      <c r="BH40" s="6">
        <v>0</v>
      </c>
      <c r="BI40" s="6">
        <v>0</v>
      </c>
      <c r="BJ40" s="6">
        <v>0</v>
      </c>
      <c r="BK40" s="6">
        <v>0</v>
      </c>
      <c r="BL40" s="6">
        <v>0</v>
      </c>
      <c r="BM40" s="6">
        <v>0</v>
      </c>
      <c r="BN40" s="6">
        <v>0</v>
      </c>
      <c r="BO40" s="6">
        <v>0</v>
      </c>
      <c r="BP40" s="6">
        <v>0</v>
      </c>
      <c r="BQ40" s="7"/>
      <c r="BR40" s="8">
        <f t="shared" si="26"/>
        <v>1</v>
      </c>
    </row>
    <row r="41" spans="1:70" ht="14.25" customHeight="1" x14ac:dyDescent="0.55000000000000004">
      <c r="A41" t="str">
        <f t="shared" si="27"/>
        <v>Computer programming, consultancy and related services; information services</v>
      </c>
      <c r="B41" t="str">
        <f>VLOOKUP(C41,'List DFØ'!$A:$B,2,FALSE)</f>
        <v>Programvarelisenser</v>
      </c>
      <c r="C41" s="36">
        <v>474</v>
      </c>
      <c r="D41" s="6">
        <v>0</v>
      </c>
      <c r="E41" s="6">
        <v>0</v>
      </c>
      <c r="F41" s="6">
        <v>0</v>
      </c>
      <c r="G41" s="6">
        <v>0</v>
      </c>
      <c r="H41" s="6">
        <v>0</v>
      </c>
      <c r="I41" s="6">
        <v>0</v>
      </c>
      <c r="J41" s="6">
        <v>0</v>
      </c>
      <c r="K41" s="6">
        <v>0</v>
      </c>
      <c r="L41" s="6">
        <v>0</v>
      </c>
      <c r="M41" s="6">
        <v>0</v>
      </c>
      <c r="N41" s="6">
        <v>0</v>
      </c>
      <c r="O41" s="6">
        <v>0</v>
      </c>
      <c r="P41" s="6">
        <v>0</v>
      </c>
      <c r="Q41" s="6">
        <v>0</v>
      </c>
      <c r="R41" s="6">
        <v>0</v>
      </c>
      <c r="S41" s="6">
        <v>0</v>
      </c>
      <c r="T41" s="6">
        <v>0</v>
      </c>
      <c r="U41" s="6">
        <v>2.2849212542881653E-3</v>
      </c>
      <c r="V41" s="6">
        <v>0</v>
      </c>
      <c r="W41" s="6">
        <v>0</v>
      </c>
      <c r="X41" s="6">
        <v>0</v>
      </c>
      <c r="Y41" s="6">
        <v>0</v>
      </c>
      <c r="Z41" s="6">
        <v>0</v>
      </c>
      <c r="AA41" s="45">
        <v>0</v>
      </c>
      <c r="AB41" s="6">
        <v>0</v>
      </c>
      <c r="AC41" s="6">
        <v>0</v>
      </c>
      <c r="AD41" s="6">
        <v>0</v>
      </c>
      <c r="AE41" s="6">
        <v>0</v>
      </c>
      <c r="AF41" s="6">
        <v>0</v>
      </c>
      <c r="AG41" s="6">
        <v>1.0600905277224338E-4</v>
      </c>
      <c r="AH41" s="6">
        <v>0</v>
      </c>
      <c r="AI41" s="6">
        <v>0</v>
      </c>
      <c r="AJ41" s="6">
        <v>0</v>
      </c>
      <c r="AK41" s="6">
        <v>1.7313036256773415E-4</v>
      </c>
      <c r="AL41" s="6">
        <v>0</v>
      </c>
      <c r="AM41" s="6">
        <v>0</v>
      </c>
      <c r="AN41" s="6">
        <v>2.6259838068761383E-2</v>
      </c>
      <c r="AO41" s="6">
        <v>0</v>
      </c>
      <c r="AP41" s="6">
        <v>6.7531821861719172E-3</v>
      </c>
      <c r="AQ41" s="6">
        <f>DFØ_matchingmatrise_prosent!AD7+DFØ_matchingmatrise_prosent!AO7</f>
        <v>0.87045134739926566</v>
      </c>
      <c r="AR41" s="6">
        <v>5.1807596283369765E-4</v>
      </c>
      <c r="AS41" s="6">
        <v>0</v>
      </c>
      <c r="AT41" s="6">
        <v>0</v>
      </c>
      <c r="AU41" s="6">
        <v>0</v>
      </c>
      <c r="AV41" s="6">
        <v>0</v>
      </c>
      <c r="AW41" s="6">
        <v>0</v>
      </c>
      <c r="AX41" s="6">
        <v>0</v>
      </c>
      <c r="AY41" s="6">
        <v>2.2271090309107396E-2</v>
      </c>
      <c r="AZ41" s="6">
        <v>0</v>
      </c>
      <c r="BA41" s="6">
        <v>4.7277906701188943E-3</v>
      </c>
      <c r="BB41" s="6">
        <v>0</v>
      </c>
      <c r="BC41" s="6">
        <v>0</v>
      </c>
      <c r="BD41" s="6">
        <v>1.3393458738167307E-2</v>
      </c>
      <c r="BE41" s="6">
        <v>0</v>
      </c>
      <c r="BF41" s="6">
        <v>5.1414652953625926E-2</v>
      </c>
      <c r="BG41" s="6">
        <v>1.3558770933093088E-3</v>
      </c>
      <c r="BH41" s="6">
        <v>0</v>
      </c>
      <c r="BI41" s="6">
        <v>1.9540424959808305E-4</v>
      </c>
      <c r="BJ41" s="6">
        <v>0</v>
      </c>
      <c r="BK41" s="6">
        <v>0</v>
      </c>
      <c r="BL41" s="6">
        <v>9.5221699412253782E-5</v>
      </c>
      <c r="BM41" s="6">
        <v>0</v>
      </c>
      <c r="BN41" s="6">
        <v>0</v>
      </c>
      <c r="BO41" s="6">
        <v>0</v>
      </c>
      <c r="BP41" s="6">
        <v>0</v>
      </c>
      <c r="BR41" s="8">
        <f t="shared" si="26"/>
        <v>0.99999999999999989</v>
      </c>
    </row>
    <row r="42" spans="1:70" ht="14.25" customHeight="1" x14ac:dyDescent="0.55000000000000004">
      <c r="A42" t="str">
        <f t="shared" si="27"/>
        <v>Computer programming, consultancy and related services; information services</v>
      </c>
      <c r="B42" t="str">
        <f>VLOOKUP(C42,'List DFØ'!$A:$B,2,FALSE)</f>
        <v>Andre rettigheter</v>
      </c>
      <c r="C42" s="5">
        <v>476</v>
      </c>
      <c r="D42" s="6">
        <f t="shared" ref="D42:X42" si="31">D41</f>
        <v>0</v>
      </c>
      <c r="E42" s="6">
        <f t="shared" si="31"/>
        <v>0</v>
      </c>
      <c r="F42" s="6">
        <f t="shared" si="31"/>
        <v>0</v>
      </c>
      <c r="G42" s="6">
        <f t="shared" si="31"/>
        <v>0</v>
      </c>
      <c r="H42" s="6">
        <f t="shared" si="31"/>
        <v>0</v>
      </c>
      <c r="I42" s="6">
        <f t="shared" si="31"/>
        <v>0</v>
      </c>
      <c r="J42" s="6">
        <f t="shared" si="31"/>
        <v>0</v>
      </c>
      <c r="K42" s="6">
        <f t="shared" si="31"/>
        <v>0</v>
      </c>
      <c r="L42" s="6">
        <f t="shared" si="31"/>
        <v>0</v>
      </c>
      <c r="M42" s="6">
        <f t="shared" si="31"/>
        <v>0</v>
      </c>
      <c r="N42" s="6">
        <f t="shared" si="31"/>
        <v>0</v>
      </c>
      <c r="O42" s="6">
        <f t="shared" si="31"/>
        <v>0</v>
      </c>
      <c r="P42" s="6">
        <f t="shared" si="31"/>
        <v>0</v>
      </c>
      <c r="Q42" s="6">
        <f t="shared" si="31"/>
        <v>0</v>
      </c>
      <c r="R42" s="6">
        <f t="shared" si="31"/>
        <v>0</v>
      </c>
      <c r="S42" s="6">
        <f t="shared" si="31"/>
        <v>0</v>
      </c>
      <c r="T42" s="6">
        <f t="shared" si="31"/>
        <v>0</v>
      </c>
      <c r="U42" s="6">
        <f>U41</f>
        <v>2.2849212542881653E-3</v>
      </c>
      <c r="V42" s="6">
        <f t="shared" si="31"/>
        <v>0</v>
      </c>
      <c r="W42" s="6">
        <f t="shared" si="31"/>
        <v>0</v>
      </c>
      <c r="X42" s="6">
        <f t="shared" si="31"/>
        <v>0</v>
      </c>
      <c r="Y42" s="6">
        <f>Y41</f>
        <v>0</v>
      </c>
      <c r="Z42" s="6">
        <f t="shared" ref="Z42:BP42" si="32">Z41</f>
        <v>0</v>
      </c>
      <c r="AA42" s="6">
        <f t="shared" si="32"/>
        <v>0</v>
      </c>
      <c r="AB42" s="6">
        <f t="shared" si="32"/>
        <v>0</v>
      </c>
      <c r="AC42" s="6">
        <f t="shared" si="32"/>
        <v>0</v>
      </c>
      <c r="AD42" s="6">
        <f t="shared" si="32"/>
        <v>0</v>
      </c>
      <c r="AE42" s="6">
        <f t="shared" si="32"/>
        <v>0</v>
      </c>
      <c r="AF42" s="6">
        <f t="shared" si="32"/>
        <v>0</v>
      </c>
      <c r="AG42" s="6">
        <f t="shared" si="32"/>
        <v>1.0600905277224338E-4</v>
      </c>
      <c r="AH42" s="6">
        <f t="shared" si="32"/>
        <v>0</v>
      </c>
      <c r="AI42" s="6">
        <f t="shared" si="32"/>
        <v>0</v>
      </c>
      <c r="AJ42" s="6">
        <f t="shared" si="32"/>
        <v>0</v>
      </c>
      <c r="AK42" s="6">
        <f t="shared" si="32"/>
        <v>1.7313036256773415E-4</v>
      </c>
      <c r="AL42" s="6">
        <f t="shared" si="32"/>
        <v>0</v>
      </c>
      <c r="AM42" s="6">
        <f t="shared" si="32"/>
        <v>0</v>
      </c>
      <c r="AN42" s="6">
        <f t="shared" si="32"/>
        <v>2.6259838068761383E-2</v>
      </c>
      <c r="AO42" s="6">
        <f t="shared" si="32"/>
        <v>0</v>
      </c>
      <c r="AP42" s="6">
        <f t="shared" si="32"/>
        <v>6.7531821861719172E-3</v>
      </c>
      <c r="AQ42" s="6">
        <f t="shared" si="32"/>
        <v>0.87045134739926566</v>
      </c>
      <c r="AR42" s="6">
        <f t="shared" si="32"/>
        <v>5.1807596283369765E-4</v>
      </c>
      <c r="AS42" s="6">
        <f t="shared" si="32"/>
        <v>0</v>
      </c>
      <c r="AT42" s="6">
        <f t="shared" si="32"/>
        <v>0</v>
      </c>
      <c r="AU42" s="6">
        <f t="shared" si="32"/>
        <v>0</v>
      </c>
      <c r="AV42" s="6">
        <f t="shared" si="32"/>
        <v>0</v>
      </c>
      <c r="AW42" s="6">
        <f t="shared" si="32"/>
        <v>0</v>
      </c>
      <c r="AX42" s="6">
        <f t="shared" si="32"/>
        <v>0</v>
      </c>
      <c r="AY42" s="6">
        <f t="shared" si="32"/>
        <v>2.2271090309107396E-2</v>
      </c>
      <c r="AZ42" s="6">
        <f t="shared" si="32"/>
        <v>0</v>
      </c>
      <c r="BA42" s="6">
        <f t="shared" si="32"/>
        <v>4.7277906701188943E-3</v>
      </c>
      <c r="BB42" s="6">
        <f t="shared" si="32"/>
        <v>0</v>
      </c>
      <c r="BC42" s="6">
        <f t="shared" si="32"/>
        <v>0</v>
      </c>
      <c r="BD42" s="6">
        <f t="shared" si="32"/>
        <v>1.3393458738167307E-2</v>
      </c>
      <c r="BE42" s="6">
        <f t="shared" si="32"/>
        <v>0</v>
      </c>
      <c r="BF42" s="6">
        <f t="shared" si="32"/>
        <v>5.1414652953625926E-2</v>
      </c>
      <c r="BG42" s="6">
        <f t="shared" si="32"/>
        <v>1.3558770933093088E-3</v>
      </c>
      <c r="BH42" s="6">
        <f t="shared" si="32"/>
        <v>0</v>
      </c>
      <c r="BI42" s="6">
        <f t="shared" si="32"/>
        <v>1.9540424959808305E-4</v>
      </c>
      <c r="BJ42" s="6">
        <f t="shared" si="32"/>
        <v>0</v>
      </c>
      <c r="BK42" s="6">
        <f t="shared" si="32"/>
        <v>0</v>
      </c>
      <c r="BL42" s="6">
        <f t="shared" si="32"/>
        <v>9.5221699412253782E-5</v>
      </c>
      <c r="BM42" s="6">
        <f t="shared" si="32"/>
        <v>0</v>
      </c>
      <c r="BN42" s="6">
        <f t="shared" si="32"/>
        <v>0</v>
      </c>
      <c r="BO42" s="6">
        <f t="shared" si="32"/>
        <v>0</v>
      </c>
      <c r="BP42" s="6">
        <f t="shared" si="32"/>
        <v>0</v>
      </c>
      <c r="BR42" s="8">
        <f t="shared" si="26"/>
        <v>0.99999999999999989</v>
      </c>
    </row>
    <row r="43" spans="1:70" ht="14.25" customHeight="1" x14ac:dyDescent="0.55000000000000004">
      <c r="A43" t="str">
        <f t="shared" si="27"/>
        <v>Constructions and construction works</v>
      </c>
      <c r="B43" t="str">
        <f>VLOOKUP(C43,'List DFØ'!$A:$B,2,FALSE)</f>
        <v>Bygninger</v>
      </c>
      <c r="C43">
        <v>480</v>
      </c>
      <c r="D43" s="6">
        <v>0</v>
      </c>
      <c r="E43" s="6">
        <v>0</v>
      </c>
      <c r="F43" s="6">
        <v>0</v>
      </c>
      <c r="G43" s="6">
        <v>0</v>
      </c>
      <c r="H43" s="6">
        <v>0</v>
      </c>
      <c r="I43" s="6">
        <v>0</v>
      </c>
      <c r="J43" s="6">
        <v>0</v>
      </c>
      <c r="K43" s="6">
        <v>0</v>
      </c>
      <c r="L43" s="6">
        <v>0</v>
      </c>
      <c r="M43" s="6">
        <v>0</v>
      </c>
      <c r="N43" s="6">
        <v>0</v>
      </c>
      <c r="O43" s="6">
        <v>0</v>
      </c>
      <c r="P43" s="6">
        <v>0</v>
      </c>
      <c r="Q43" s="6">
        <v>0</v>
      </c>
      <c r="R43" s="6">
        <v>0</v>
      </c>
      <c r="S43" s="6">
        <v>0</v>
      </c>
      <c r="T43" s="6">
        <v>0</v>
      </c>
      <c r="U43" s="6">
        <v>0</v>
      </c>
      <c r="V43" s="6">
        <v>0</v>
      </c>
      <c r="W43" s="6">
        <v>0</v>
      </c>
      <c r="X43" s="6">
        <v>0</v>
      </c>
      <c r="Y43" s="6">
        <v>6.0747036951022747E-4</v>
      </c>
      <c r="Z43" s="6">
        <v>0</v>
      </c>
      <c r="AA43" s="6">
        <v>0</v>
      </c>
      <c r="AB43" s="6">
        <v>0</v>
      </c>
      <c r="AC43" s="6">
        <v>1.5194002175085885E-2</v>
      </c>
      <c r="AD43" s="6">
        <v>0.78962949549498229</v>
      </c>
      <c r="AE43" s="6">
        <v>0</v>
      </c>
      <c r="AF43" s="6">
        <v>-4.5719109668462109E-3</v>
      </c>
      <c r="AG43" s="6">
        <v>4.8480861801003874E-4</v>
      </c>
      <c r="AH43" s="6">
        <v>6.9504618937096959E-4</v>
      </c>
      <c r="AI43" s="6">
        <v>0</v>
      </c>
      <c r="AJ43" s="6">
        <v>0</v>
      </c>
      <c r="AK43" s="6">
        <v>0</v>
      </c>
      <c r="AL43" s="6">
        <v>0</v>
      </c>
      <c r="AM43" s="6">
        <v>0</v>
      </c>
      <c r="AN43" s="6">
        <v>0</v>
      </c>
      <c r="AO43" s="6">
        <v>0</v>
      </c>
      <c r="AP43" s="6">
        <v>0</v>
      </c>
      <c r="AQ43" s="6">
        <v>0</v>
      </c>
      <c r="AR43" s="6">
        <v>0</v>
      </c>
      <c r="AS43" s="6">
        <v>0</v>
      </c>
      <c r="AT43" s="6">
        <v>0</v>
      </c>
      <c r="AU43" s="6">
        <v>0</v>
      </c>
      <c r="AV43" s="6">
        <v>0</v>
      </c>
      <c r="AW43" s="6">
        <v>0</v>
      </c>
      <c r="AX43" s="6">
        <v>0.15316045947118179</v>
      </c>
      <c r="AY43" s="6">
        <v>0</v>
      </c>
      <c r="AZ43" s="6">
        <v>0</v>
      </c>
      <c r="BA43" s="6">
        <v>0</v>
      </c>
      <c r="BB43" s="6">
        <v>0</v>
      </c>
      <c r="BC43" s="6">
        <v>0</v>
      </c>
      <c r="BD43" s="6">
        <v>0</v>
      </c>
      <c r="BE43" s="6">
        <v>4.0445622136268081E-2</v>
      </c>
      <c r="BF43" s="6">
        <v>3.6054687018191806E-3</v>
      </c>
      <c r="BG43" s="6">
        <v>7.4953781061765361E-4</v>
      </c>
      <c r="BH43" s="6">
        <v>0</v>
      </c>
      <c r="BI43" s="6">
        <v>0</v>
      </c>
      <c r="BJ43" s="6">
        <v>0</v>
      </c>
      <c r="BK43" s="6">
        <v>0</v>
      </c>
      <c r="BL43" s="6">
        <v>0</v>
      </c>
      <c r="BM43" s="6">
        <v>0</v>
      </c>
      <c r="BN43" s="6">
        <v>0</v>
      </c>
      <c r="BO43" s="6">
        <v>0</v>
      </c>
      <c r="BP43" s="6">
        <v>0</v>
      </c>
      <c r="BR43" s="8">
        <f t="shared" si="26"/>
        <v>1</v>
      </c>
    </row>
    <row r="44" spans="1:70" ht="14.25" customHeight="1" x14ac:dyDescent="0.55000000000000004">
      <c r="A44" t="str">
        <f t="shared" si="27"/>
        <v>Real estate services (excluding imputed rents)</v>
      </c>
      <c r="B44" t="s">
        <v>141</v>
      </c>
      <c r="C44" s="5">
        <v>481</v>
      </c>
      <c r="D44" s="6">
        <f>D45</f>
        <v>0</v>
      </c>
      <c r="E44" s="6">
        <f t="shared" ref="E44:BP44" si="33">E45</f>
        <v>0</v>
      </c>
      <c r="F44" s="6">
        <f t="shared" si="33"/>
        <v>0</v>
      </c>
      <c r="G44" s="6">
        <f t="shared" si="33"/>
        <v>0</v>
      </c>
      <c r="H44" s="6">
        <f t="shared" si="33"/>
        <v>0</v>
      </c>
      <c r="I44" s="6">
        <f t="shared" si="33"/>
        <v>0</v>
      </c>
      <c r="J44" s="6">
        <f t="shared" si="33"/>
        <v>0</v>
      </c>
      <c r="K44" s="6">
        <f t="shared" si="33"/>
        <v>0</v>
      </c>
      <c r="L44" s="6">
        <f t="shared" si="33"/>
        <v>0</v>
      </c>
      <c r="M44" s="6">
        <f t="shared" si="33"/>
        <v>0</v>
      </c>
      <c r="N44" s="6">
        <f t="shared" si="33"/>
        <v>0</v>
      </c>
      <c r="O44" s="6">
        <f t="shared" si="33"/>
        <v>0</v>
      </c>
      <c r="P44" s="6">
        <f t="shared" si="33"/>
        <v>0</v>
      </c>
      <c r="Q44" s="6">
        <f t="shared" si="33"/>
        <v>0</v>
      </c>
      <c r="R44" s="6">
        <f t="shared" si="33"/>
        <v>0</v>
      </c>
      <c r="S44" s="6">
        <f t="shared" si="33"/>
        <v>0</v>
      </c>
      <c r="T44" s="6">
        <f t="shared" si="33"/>
        <v>0</v>
      </c>
      <c r="U44" s="6">
        <f t="shared" si="33"/>
        <v>0</v>
      </c>
      <c r="V44" s="6">
        <f t="shared" si="33"/>
        <v>0</v>
      </c>
      <c r="W44" s="6">
        <f t="shared" si="33"/>
        <v>0</v>
      </c>
      <c r="X44" s="6">
        <f t="shared" si="33"/>
        <v>0</v>
      </c>
      <c r="Y44" s="6">
        <f t="shared" si="33"/>
        <v>0</v>
      </c>
      <c r="Z44" s="6">
        <f t="shared" si="33"/>
        <v>0</v>
      </c>
      <c r="AA44" s="6">
        <f t="shared" si="33"/>
        <v>0</v>
      </c>
      <c r="AB44" s="6">
        <f t="shared" si="33"/>
        <v>0</v>
      </c>
      <c r="AC44" s="6">
        <f t="shared" si="33"/>
        <v>0</v>
      </c>
      <c r="AD44" s="6">
        <f t="shared" si="33"/>
        <v>4.093261764807072E-2</v>
      </c>
      <c r="AE44" s="6">
        <f t="shared" si="33"/>
        <v>0</v>
      </c>
      <c r="AF44" s="6">
        <f t="shared" si="33"/>
        <v>0</v>
      </c>
      <c r="AG44" s="6">
        <f t="shared" si="33"/>
        <v>0</v>
      </c>
      <c r="AH44" s="6">
        <f t="shared" si="33"/>
        <v>0</v>
      </c>
      <c r="AI44" s="6">
        <f t="shared" si="33"/>
        <v>0</v>
      </c>
      <c r="AJ44" s="6">
        <f t="shared" si="33"/>
        <v>0</v>
      </c>
      <c r="AK44" s="6">
        <f t="shared" si="33"/>
        <v>0</v>
      </c>
      <c r="AL44" s="6">
        <f t="shared" si="33"/>
        <v>0</v>
      </c>
      <c r="AM44" s="6">
        <f t="shared" si="33"/>
        <v>0</v>
      </c>
      <c r="AN44" s="6">
        <f t="shared" si="33"/>
        <v>0</v>
      </c>
      <c r="AO44" s="6">
        <f t="shared" si="33"/>
        <v>0</v>
      </c>
      <c r="AP44" s="6">
        <f t="shared" si="33"/>
        <v>0</v>
      </c>
      <c r="AQ44" s="6">
        <f t="shared" si="33"/>
        <v>0.44877423657339682</v>
      </c>
      <c r="AR44" s="6">
        <f t="shared" si="33"/>
        <v>0</v>
      </c>
      <c r="AS44" s="6">
        <f t="shared" si="33"/>
        <v>0</v>
      </c>
      <c r="AT44" s="6">
        <f t="shared" si="33"/>
        <v>0</v>
      </c>
      <c r="AU44" s="6">
        <f t="shared" si="33"/>
        <v>0.51029314577853246</v>
      </c>
      <c r="AV44" s="6">
        <f t="shared" si="33"/>
        <v>0</v>
      </c>
      <c r="AW44" s="6">
        <f t="shared" si="33"/>
        <v>0</v>
      </c>
      <c r="AX44" s="6">
        <f t="shared" si="33"/>
        <v>0</v>
      </c>
      <c r="AY44" s="6">
        <f t="shared" si="33"/>
        <v>0</v>
      </c>
      <c r="AZ44" s="6">
        <f t="shared" si="33"/>
        <v>0</v>
      </c>
      <c r="BA44" s="6">
        <f t="shared" si="33"/>
        <v>0</v>
      </c>
      <c r="BB44" s="6">
        <f t="shared" si="33"/>
        <v>0</v>
      </c>
      <c r="BC44" s="6">
        <f t="shared" si="33"/>
        <v>0</v>
      </c>
      <c r="BD44" s="6">
        <f t="shared" si="33"/>
        <v>0</v>
      </c>
      <c r="BE44" s="6">
        <f t="shared" si="33"/>
        <v>0</v>
      </c>
      <c r="BF44" s="6">
        <f t="shared" si="33"/>
        <v>0</v>
      </c>
      <c r="BG44" s="6">
        <f t="shared" si="33"/>
        <v>0</v>
      </c>
      <c r="BH44" s="6">
        <f t="shared" si="33"/>
        <v>0</v>
      </c>
      <c r="BI44" s="6">
        <f t="shared" si="33"/>
        <v>0</v>
      </c>
      <c r="BJ44" s="6">
        <f t="shared" si="33"/>
        <v>0</v>
      </c>
      <c r="BK44" s="6">
        <f t="shared" si="33"/>
        <v>0</v>
      </c>
      <c r="BL44" s="6">
        <f t="shared" si="33"/>
        <v>0</v>
      </c>
      <c r="BM44" s="6">
        <f t="shared" si="33"/>
        <v>0</v>
      </c>
      <c r="BN44" s="6">
        <f t="shared" si="33"/>
        <v>0</v>
      </c>
      <c r="BO44" s="6">
        <f t="shared" si="33"/>
        <v>0</v>
      </c>
      <c r="BP44" s="6">
        <f t="shared" si="33"/>
        <v>0</v>
      </c>
      <c r="BR44" s="8">
        <f t="shared" si="26"/>
        <v>1</v>
      </c>
    </row>
    <row r="45" spans="1:70" ht="14.25" customHeight="1" x14ac:dyDescent="0.55000000000000004">
      <c r="A45" t="str">
        <f t="shared" si="27"/>
        <v>Real estate services (excluding imputed rents)</v>
      </c>
      <c r="B45" t="str">
        <f>VLOOKUP(C45,'List DFØ'!$A:$B,2,FALSE)</f>
        <v>Bygningsmessige anlegg</v>
      </c>
      <c r="C45" s="36">
        <v>482</v>
      </c>
      <c r="D45" s="6">
        <v>0</v>
      </c>
      <c r="E45" s="6">
        <v>0</v>
      </c>
      <c r="F45" s="6">
        <v>0</v>
      </c>
      <c r="G45" s="6">
        <v>0</v>
      </c>
      <c r="H45" s="6">
        <v>0</v>
      </c>
      <c r="I45" s="6">
        <v>0</v>
      </c>
      <c r="J45" s="6">
        <v>0</v>
      </c>
      <c r="K45" s="6">
        <v>0</v>
      </c>
      <c r="L45" s="6">
        <v>0</v>
      </c>
      <c r="M45" s="6">
        <v>0</v>
      </c>
      <c r="N45" s="6">
        <v>0</v>
      </c>
      <c r="O45" s="6">
        <v>0</v>
      </c>
      <c r="P45" s="6">
        <v>0</v>
      </c>
      <c r="Q45" s="6">
        <v>0</v>
      </c>
      <c r="R45" s="6">
        <v>0</v>
      </c>
      <c r="S45" s="6">
        <v>0</v>
      </c>
      <c r="T45" s="6">
        <v>0</v>
      </c>
      <c r="U45" s="6">
        <v>0</v>
      </c>
      <c r="V45" s="6">
        <v>0</v>
      </c>
      <c r="W45" s="6">
        <v>0</v>
      </c>
      <c r="X45" s="6">
        <v>0</v>
      </c>
      <c r="Y45" s="6">
        <v>0</v>
      </c>
      <c r="Z45" s="6">
        <v>0</v>
      </c>
      <c r="AA45" s="6">
        <v>0</v>
      </c>
      <c r="AB45" s="6">
        <v>0</v>
      </c>
      <c r="AC45" s="6">
        <v>0</v>
      </c>
      <c r="AD45" s="6">
        <v>4.093261764807072E-2</v>
      </c>
      <c r="AE45" s="6">
        <v>0</v>
      </c>
      <c r="AF45" s="6">
        <v>0</v>
      </c>
      <c r="AG45" s="6">
        <v>0</v>
      </c>
      <c r="AH45" s="6">
        <v>0</v>
      </c>
      <c r="AI45" s="6">
        <v>0</v>
      </c>
      <c r="AJ45" s="6">
        <v>0</v>
      </c>
      <c r="AK45" s="6">
        <v>0</v>
      </c>
      <c r="AL45" s="6">
        <v>0</v>
      </c>
      <c r="AM45" s="6">
        <v>0</v>
      </c>
      <c r="AN45" s="6">
        <v>0</v>
      </c>
      <c r="AO45" s="6">
        <v>0</v>
      </c>
      <c r="AP45" s="6">
        <v>0</v>
      </c>
      <c r="AQ45" s="6">
        <v>0.44877423657339682</v>
      </c>
      <c r="AR45" s="6">
        <v>0</v>
      </c>
      <c r="AS45" s="6">
        <v>0</v>
      </c>
      <c r="AT45" s="6">
        <v>0</v>
      </c>
      <c r="AU45" s="6">
        <f>DFØ_matchingmatrise_prosent!BQ10+DFØ_matchingmatrise_prosent!AT10</f>
        <v>0.51029314577853246</v>
      </c>
      <c r="AV45" s="6">
        <v>0</v>
      </c>
      <c r="AW45" s="6">
        <v>0</v>
      </c>
      <c r="AX45" s="6">
        <v>0</v>
      </c>
      <c r="AY45" s="6">
        <v>0</v>
      </c>
      <c r="AZ45" s="6">
        <v>0</v>
      </c>
      <c r="BA45" s="6">
        <v>0</v>
      </c>
      <c r="BB45" s="6">
        <v>0</v>
      </c>
      <c r="BC45" s="6">
        <v>0</v>
      </c>
      <c r="BD45" s="6">
        <v>0</v>
      </c>
      <c r="BE45" s="6">
        <v>0</v>
      </c>
      <c r="BF45" s="6">
        <v>0</v>
      </c>
      <c r="BG45" s="6">
        <v>0</v>
      </c>
      <c r="BH45" s="6">
        <v>0</v>
      </c>
      <c r="BI45" s="6">
        <v>0</v>
      </c>
      <c r="BJ45" s="6">
        <v>0</v>
      </c>
      <c r="BK45" s="6">
        <v>0</v>
      </c>
      <c r="BL45" s="6">
        <v>0</v>
      </c>
      <c r="BM45" s="6">
        <v>0</v>
      </c>
      <c r="BN45" s="6">
        <v>0</v>
      </c>
      <c r="BO45" s="6">
        <v>0</v>
      </c>
      <c r="BP45" s="6">
        <v>0</v>
      </c>
      <c r="BR45" s="8">
        <f t="shared" si="26"/>
        <v>1</v>
      </c>
    </row>
    <row r="46" spans="1:70" customFormat="1" ht="14.4" x14ac:dyDescent="0.55000000000000004">
      <c r="A46" t="str">
        <f t="shared" si="27"/>
        <v>Real estate services (excluding imputed rents)</v>
      </c>
      <c r="B46" s="3" t="s">
        <v>133</v>
      </c>
      <c r="C46" s="5">
        <v>484</v>
      </c>
      <c r="D46" s="6">
        <v>0</v>
      </c>
      <c r="E46" s="6">
        <v>0</v>
      </c>
      <c r="F46" s="6">
        <v>0</v>
      </c>
      <c r="G46" s="6">
        <v>0</v>
      </c>
      <c r="H46" s="6">
        <v>0</v>
      </c>
      <c r="I46" s="6">
        <v>0</v>
      </c>
      <c r="J46" s="6">
        <v>0</v>
      </c>
      <c r="K46" s="6">
        <v>0</v>
      </c>
      <c r="L46" s="6">
        <v>0</v>
      </c>
      <c r="M46" s="6">
        <v>0</v>
      </c>
      <c r="N46" s="6">
        <v>0</v>
      </c>
      <c r="O46" s="6">
        <v>0</v>
      </c>
      <c r="P46" s="6">
        <v>0</v>
      </c>
      <c r="Q46" s="6">
        <v>0</v>
      </c>
      <c r="R46" s="6">
        <v>0</v>
      </c>
      <c r="S46" s="6">
        <v>0</v>
      </c>
      <c r="T46" s="6">
        <v>0</v>
      </c>
      <c r="U46" s="6">
        <v>0</v>
      </c>
      <c r="V46" s="6">
        <v>0</v>
      </c>
      <c r="W46" s="6">
        <v>0</v>
      </c>
      <c r="X46" s="6">
        <v>0</v>
      </c>
      <c r="Y46" s="6">
        <v>0</v>
      </c>
      <c r="Z46" s="6">
        <v>0</v>
      </c>
      <c r="AA46" s="6">
        <v>0</v>
      </c>
      <c r="AB46" s="6">
        <v>0</v>
      </c>
      <c r="AC46" s="6">
        <v>0</v>
      </c>
      <c r="AD46" s="6">
        <v>0</v>
      </c>
      <c r="AE46" s="6">
        <v>0</v>
      </c>
      <c r="AF46" s="6">
        <v>0</v>
      </c>
      <c r="AG46" s="6">
        <v>0</v>
      </c>
      <c r="AH46" s="6">
        <v>0</v>
      </c>
      <c r="AI46" s="6">
        <v>0</v>
      </c>
      <c r="AJ46" s="6">
        <v>0</v>
      </c>
      <c r="AK46" s="6">
        <v>0</v>
      </c>
      <c r="AL46" s="6">
        <v>0</v>
      </c>
      <c r="AM46" s="6">
        <v>0</v>
      </c>
      <c r="AN46" s="6">
        <v>0</v>
      </c>
      <c r="AO46" s="6">
        <v>0</v>
      </c>
      <c r="AP46" s="6">
        <v>0</v>
      </c>
      <c r="AQ46" s="6">
        <v>0</v>
      </c>
      <c r="AR46" s="6">
        <v>0</v>
      </c>
      <c r="AS46" s="6">
        <v>0</v>
      </c>
      <c r="AT46" s="6">
        <v>0</v>
      </c>
      <c r="AU46" s="6">
        <v>1</v>
      </c>
      <c r="AV46" s="6">
        <v>0</v>
      </c>
      <c r="AW46" s="6">
        <v>0</v>
      </c>
      <c r="AX46" s="6">
        <v>0</v>
      </c>
      <c r="AY46" s="6">
        <v>0</v>
      </c>
      <c r="AZ46" s="6">
        <v>0</v>
      </c>
      <c r="BA46" s="6">
        <v>0</v>
      </c>
      <c r="BB46" s="6">
        <v>0</v>
      </c>
      <c r="BC46" s="6">
        <v>0</v>
      </c>
      <c r="BD46" s="6">
        <v>0</v>
      </c>
      <c r="BE46" s="6">
        <v>0</v>
      </c>
      <c r="BF46" s="6">
        <v>0</v>
      </c>
      <c r="BG46" s="6">
        <v>0</v>
      </c>
      <c r="BH46" s="6">
        <v>0</v>
      </c>
      <c r="BI46" s="6">
        <v>0</v>
      </c>
      <c r="BJ46" s="6">
        <v>0</v>
      </c>
      <c r="BK46" s="6">
        <v>0</v>
      </c>
      <c r="BL46" s="6">
        <v>0</v>
      </c>
      <c r="BM46" s="6">
        <v>0</v>
      </c>
      <c r="BN46" s="6">
        <v>0</v>
      </c>
      <c r="BO46" s="6">
        <v>0</v>
      </c>
      <c r="BP46" s="6">
        <v>0</v>
      </c>
      <c r="BQ46" s="7"/>
      <c r="BR46" s="8">
        <f t="shared" si="26"/>
        <v>1</v>
      </c>
    </row>
    <row r="47" spans="1:70" ht="14.25" customHeight="1" x14ac:dyDescent="0.55000000000000004">
      <c r="A47" t="str">
        <f t="shared" si="27"/>
        <v>Constructions and construction works</v>
      </c>
      <c r="B47" t="str">
        <f>VLOOKUP(C47,'List DFØ'!$A:$B,2,FALSE)</f>
        <v>Tomter og andre grunnarealer</v>
      </c>
      <c r="C47">
        <v>485</v>
      </c>
      <c r="D47" s="6">
        <v>0</v>
      </c>
      <c r="E47" s="6">
        <v>0</v>
      </c>
      <c r="F47" s="6">
        <v>0</v>
      </c>
      <c r="G47" s="6">
        <v>0</v>
      </c>
      <c r="H47" s="6">
        <v>0</v>
      </c>
      <c r="I47" s="6">
        <v>0</v>
      </c>
      <c r="J47" s="6">
        <v>0</v>
      </c>
      <c r="K47" s="6">
        <v>0</v>
      </c>
      <c r="L47" s="6">
        <v>0</v>
      </c>
      <c r="M47" s="6">
        <v>0</v>
      </c>
      <c r="N47" s="6">
        <v>0</v>
      </c>
      <c r="O47" s="6">
        <v>0</v>
      </c>
      <c r="P47" s="6">
        <v>0</v>
      </c>
      <c r="Q47" s="6">
        <v>0</v>
      </c>
      <c r="R47" s="6">
        <v>0</v>
      </c>
      <c r="S47" s="6">
        <v>0</v>
      </c>
      <c r="T47" s="6">
        <v>0</v>
      </c>
      <c r="U47" s="6">
        <v>0</v>
      </c>
      <c r="V47" s="6">
        <v>0</v>
      </c>
      <c r="W47" s="6">
        <v>0</v>
      </c>
      <c r="X47" s="6">
        <v>0</v>
      </c>
      <c r="Y47" s="6">
        <v>0</v>
      </c>
      <c r="Z47" s="6">
        <v>0</v>
      </c>
      <c r="AA47" s="6">
        <v>0</v>
      </c>
      <c r="AB47" s="6">
        <v>0</v>
      </c>
      <c r="AC47" s="6">
        <v>0</v>
      </c>
      <c r="AD47" s="6">
        <v>1</v>
      </c>
      <c r="AE47" s="6">
        <v>0</v>
      </c>
      <c r="AF47" s="6">
        <v>0</v>
      </c>
      <c r="AG47" s="6">
        <v>0</v>
      </c>
      <c r="AH47" s="6">
        <v>0</v>
      </c>
      <c r="AI47" s="6">
        <v>0</v>
      </c>
      <c r="AJ47" s="6">
        <v>0</v>
      </c>
      <c r="AK47" s="6">
        <v>0</v>
      </c>
      <c r="AL47" s="6">
        <v>0</v>
      </c>
      <c r="AM47" s="6">
        <v>0</v>
      </c>
      <c r="AN47" s="6">
        <v>0</v>
      </c>
      <c r="AO47" s="6">
        <v>0</v>
      </c>
      <c r="AP47" s="6">
        <v>0</v>
      </c>
      <c r="AQ47" s="6">
        <v>0</v>
      </c>
      <c r="AR47" s="6">
        <v>0</v>
      </c>
      <c r="AS47" s="6">
        <v>0</v>
      </c>
      <c r="AT47" s="6">
        <v>0</v>
      </c>
      <c r="AU47" s="6">
        <v>0</v>
      </c>
      <c r="AV47" s="6">
        <v>0</v>
      </c>
      <c r="AW47" s="6">
        <v>0</v>
      </c>
      <c r="AX47" s="6">
        <v>0</v>
      </c>
      <c r="AY47" s="6">
        <v>0</v>
      </c>
      <c r="AZ47" s="6">
        <v>0</v>
      </c>
      <c r="BA47" s="6">
        <v>0</v>
      </c>
      <c r="BB47" s="6">
        <v>0</v>
      </c>
      <c r="BC47" s="6">
        <v>0</v>
      </c>
      <c r="BD47" s="6">
        <v>0</v>
      </c>
      <c r="BE47" s="6">
        <v>0</v>
      </c>
      <c r="BF47" s="6">
        <v>0</v>
      </c>
      <c r="BG47" s="6">
        <v>0</v>
      </c>
      <c r="BH47" s="6">
        <v>0</v>
      </c>
      <c r="BI47" s="6">
        <v>0</v>
      </c>
      <c r="BJ47" s="6">
        <v>0</v>
      </c>
      <c r="BK47" s="6">
        <v>0</v>
      </c>
      <c r="BL47" s="6">
        <v>0</v>
      </c>
      <c r="BM47" s="6">
        <v>0</v>
      </c>
      <c r="BN47" s="6">
        <v>0</v>
      </c>
      <c r="BO47" s="6">
        <v>0</v>
      </c>
      <c r="BP47" s="6">
        <v>0</v>
      </c>
      <c r="BR47" s="8">
        <f t="shared" si="26"/>
        <v>1</v>
      </c>
    </row>
    <row r="48" spans="1:70" ht="14.25" customHeight="1" x14ac:dyDescent="0.55000000000000004">
      <c r="A48" t="str">
        <f t="shared" ref="A48" si="34">INDEX($D$2:$BP$2,MATCH(MAX(D48:BP48),D48:BP48,0))</f>
        <v>Constructions and construction works</v>
      </c>
      <c r="B48" t="s">
        <v>142</v>
      </c>
      <c r="C48" s="5">
        <v>486</v>
      </c>
      <c r="D48" s="6">
        <f>AVERAGE(D43,D47)</f>
        <v>0</v>
      </c>
      <c r="E48" s="6">
        <f t="shared" ref="E48:BP48" si="35">AVERAGE(E43,E47)</f>
        <v>0</v>
      </c>
      <c r="F48" s="6">
        <f t="shared" si="35"/>
        <v>0</v>
      </c>
      <c r="G48" s="6">
        <f t="shared" si="35"/>
        <v>0</v>
      </c>
      <c r="H48" s="6">
        <f t="shared" si="35"/>
        <v>0</v>
      </c>
      <c r="I48" s="6">
        <f t="shared" si="35"/>
        <v>0</v>
      </c>
      <c r="J48" s="6">
        <f t="shared" si="35"/>
        <v>0</v>
      </c>
      <c r="K48" s="6">
        <f t="shared" si="35"/>
        <v>0</v>
      </c>
      <c r="L48" s="6">
        <f t="shared" si="35"/>
        <v>0</v>
      </c>
      <c r="M48" s="6">
        <f t="shared" si="35"/>
        <v>0</v>
      </c>
      <c r="N48" s="6">
        <f t="shared" si="35"/>
        <v>0</v>
      </c>
      <c r="O48" s="6">
        <f t="shared" si="35"/>
        <v>0</v>
      </c>
      <c r="P48" s="6">
        <f t="shared" si="35"/>
        <v>0</v>
      </c>
      <c r="Q48" s="6">
        <f t="shared" si="35"/>
        <v>0</v>
      </c>
      <c r="R48" s="6">
        <f t="shared" si="35"/>
        <v>0</v>
      </c>
      <c r="S48" s="6">
        <f t="shared" si="35"/>
        <v>0</v>
      </c>
      <c r="T48" s="6">
        <f t="shared" si="35"/>
        <v>0</v>
      </c>
      <c r="U48" s="6">
        <f t="shared" si="35"/>
        <v>0</v>
      </c>
      <c r="V48" s="6">
        <f t="shared" si="35"/>
        <v>0</v>
      </c>
      <c r="W48" s="6">
        <f t="shared" si="35"/>
        <v>0</v>
      </c>
      <c r="X48" s="6">
        <f t="shared" si="35"/>
        <v>0</v>
      </c>
      <c r="Y48" s="6">
        <f t="shared" si="35"/>
        <v>3.0373518475511373E-4</v>
      </c>
      <c r="Z48" s="6">
        <f t="shared" si="35"/>
        <v>0</v>
      </c>
      <c r="AA48" s="6">
        <f t="shared" si="35"/>
        <v>0</v>
      </c>
      <c r="AB48" s="6">
        <f t="shared" si="35"/>
        <v>0</v>
      </c>
      <c r="AC48" s="6">
        <f t="shared" si="35"/>
        <v>7.5970010875429424E-3</v>
      </c>
      <c r="AD48" s="6">
        <f t="shared" si="35"/>
        <v>0.89481474774749115</v>
      </c>
      <c r="AE48" s="6">
        <f t="shared" si="35"/>
        <v>0</v>
      </c>
      <c r="AF48" s="6">
        <f t="shared" si="35"/>
        <v>-2.2859554834231055E-3</v>
      </c>
      <c r="AG48" s="6">
        <f t="shared" si="35"/>
        <v>2.4240430900501937E-4</v>
      </c>
      <c r="AH48" s="6">
        <f t="shared" si="35"/>
        <v>3.4752309468548479E-4</v>
      </c>
      <c r="AI48" s="6">
        <f t="shared" si="35"/>
        <v>0</v>
      </c>
      <c r="AJ48" s="6">
        <f t="shared" si="35"/>
        <v>0</v>
      </c>
      <c r="AK48" s="6">
        <f t="shared" si="35"/>
        <v>0</v>
      </c>
      <c r="AL48" s="6">
        <f t="shared" si="35"/>
        <v>0</v>
      </c>
      <c r="AM48" s="6">
        <f t="shared" si="35"/>
        <v>0</v>
      </c>
      <c r="AN48" s="6">
        <f t="shared" si="35"/>
        <v>0</v>
      </c>
      <c r="AO48" s="6">
        <f t="shared" si="35"/>
        <v>0</v>
      </c>
      <c r="AP48" s="6">
        <f t="shared" si="35"/>
        <v>0</v>
      </c>
      <c r="AQ48" s="6">
        <f t="shared" si="35"/>
        <v>0</v>
      </c>
      <c r="AR48" s="6">
        <f t="shared" si="35"/>
        <v>0</v>
      </c>
      <c r="AS48" s="6">
        <f t="shared" si="35"/>
        <v>0</v>
      </c>
      <c r="AT48" s="6">
        <f t="shared" si="35"/>
        <v>0</v>
      </c>
      <c r="AU48" s="6">
        <f t="shared" si="35"/>
        <v>0</v>
      </c>
      <c r="AV48" s="6">
        <f t="shared" si="35"/>
        <v>0</v>
      </c>
      <c r="AW48" s="6">
        <f t="shared" si="35"/>
        <v>0</v>
      </c>
      <c r="AX48" s="6">
        <f t="shared" si="35"/>
        <v>7.6580229735590893E-2</v>
      </c>
      <c r="AY48" s="6">
        <f t="shared" si="35"/>
        <v>0</v>
      </c>
      <c r="AZ48" s="6">
        <f t="shared" si="35"/>
        <v>0</v>
      </c>
      <c r="BA48" s="6">
        <f t="shared" si="35"/>
        <v>0</v>
      </c>
      <c r="BB48" s="6">
        <f t="shared" si="35"/>
        <v>0</v>
      </c>
      <c r="BC48" s="6">
        <f t="shared" si="35"/>
        <v>0</v>
      </c>
      <c r="BD48" s="6">
        <f t="shared" si="35"/>
        <v>0</v>
      </c>
      <c r="BE48" s="6">
        <f t="shared" si="35"/>
        <v>2.022281106813404E-2</v>
      </c>
      <c r="BF48" s="6">
        <f t="shared" si="35"/>
        <v>1.8027343509095903E-3</v>
      </c>
      <c r="BG48" s="6">
        <f t="shared" si="35"/>
        <v>3.7476890530882681E-4</v>
      </c>
      <c r="BH48" s="6">
        <f t="shared" si="35"/>
        <v>0</v>
      </c>
      <c r="BI48" s="6">
        <f t="shared" si="35"/>
        <v>0</v>
      </c>
      <c r="BJ48" s="6">
        <f t="shared" si="35"/>
        <v>0</v>
      </c>
      <c r="BK48" s="6">
        <f t="shared" si="35"/>
        <v>0</v>
      </c>
      <c r="BL48" s="6">
        <f t="shared" si="35"/>
        <v>0</v>
      </c>
      <c r="BM48" s="6">
        <f t="shared" si="35"/>
        <v>0</v>
      </c>
      <c r="BN48" s="6">
        <f t="shared" si="35"/>
        <v>0</v>
      </c>
      <c r="BO48" s="6">
        <f t="shared" si="35"/>
        <v>0</v>
      </c>
      <c r="BP48" s="6">
        <f t="shared" si="35"/>
        <v>0</v>
      </c>
      <c r="BR48" s="8">
        <f t="shared" si="26"/>
        <v>0.99999999999999989</v>
      </c>
    </row>
    <row r="49" spans="1:70" ht="14.25" customHeight="1" x14ac:dyDescent="0.55000000000000004">
      <c r="A49" t="str">
        <f t="shared" si="27"/>
        <v>Security and investigation services; services to buildings and landscape; office administrative, office support and other business support services</v>
      </c>
      <c r="B49" t="str">
        <f>VLOOKUP(C49,'List DFØ'!$A:$B,2,FALSE)</f>
        <v>Infrastruktureiendeler</v>
      </c>
      <c r="C49" s="36">
        <v>487</v>
      </c>
      <c r="D49" s="6">
        <v>0</v>
      </c>
      <c r="E49" s="6">
        <v>0</v>
      </c>
      <c r="F49" s="6">
        <v>0</v>
      </c>
      <c r="G49" s="6">
        <v>0</v>
      </c>
      <c r="H49" s="6">
        <v>0</v>
      </c>
      <c r="I49" s="6">
        <v>0</v>
      </c>
      <c r="J49" s="6">
        <v>0</v>
      </c>
      <c r="K49" s="6">
        <v>0</v>
      </c>
      <c r="L49" s="6">
        <v>0</v>
      </c>
      <c r="M49" s="6">
        <v>0</v>
      </c>
      <c r="N49" s="6">
        <v>0</v>
      </c>
      <c r="O49" s="6">
        <v>0</v>
      </c>
      <c r="P49" s="6">
        <v>0</v>
      </c>
      <c r="Q49" s="6">
        <v>0</v>
      </c>
      <c r="R49" s="6">
        <v>0</v>
      </c>
      <c r="S49" s="6">
        <f>'Top 15 suppliers'!H114</f>
        <v>1.974663105749971E-2</v>
      </c>
      <c r="T49" s="6">
        <v>0</v>
      </c>
      <c r="U49" s="6">
        <f>'Top 15 suppliers'!H116</f>
        <v>3.1763479656863512E-2</v>
      </c>
      <c r="V49" s="6">
        <f>'Top 15 suppliers'!H117</f>
        <v>2.7228230602640499E-2</v>
      </c>
      <c r="W49" s="6">
        <v>0</v>
      </c>
      <c r="X49" s="6">
        <v>0</v>
      </c>
      <c r="Y49" s="6">
        <f>'Top 15 suppliers'!H118+'Top 15 suppliers'!H119</f>
        <v>4.6304951156627625E-2</v>
      </c>
      <c r="Z49" s="6">
        <v>0</v>
      </c>
      <c r="AA49" s="6">
        <v>0</v>
      </c>
      <c r="AB49" s="6">
        <v>0</v>
      </c>
      <c r="AC49" s="6">
        <v>0</v>
      </c>
      <c r="AD49" s="6">
        <f>'Top 15 suppliers'!H112</f>
        <v>0.16632295170190853</v>
      </c>
      <c r="AE49" s="6">
        <v>0</v>
      </c>
      <c r="AF49" s="6">
        <v>0</v>
      </c>
      <c r="AG49" s="6">
        <v>0</v>
      </c>
      <c r="AH49" s="6">
        <v>0</v>
      </c>
      <c r="AI49" s="6">
        <v>0</v>
      </c>
      <c r="AJ49" s="6">
        <v>0</v>
      </c>
      <c r="AK49" s="6">
        <v>0</v>
      </c>
      <c r="AL49" s="6">
        <v>0</v>
      </c>
      <c r="AM49" s="6">
        <v>0</v>
      </c>
      <c r="AN49" s="6">
        <v>0</v>
      </c>
      <c r="AO49" s="6">
        <v>0</v>
      </c>
      <c r="AP49" s="6">
        <f>'Top 15 suppliers'!H115</f>
        <v>1.3114072169036125E-2</v>
      </c>
      <c r="AQ49" s="6">
        <f>'Top 15 suppliers'!H113</f>
        <v>3.7856121323043293E-2</v>
      </c>
      <c r="AR49" s="6">
        <v>0</v>
      </c>
      <c r="AS49" s="6">
        <v>0</v>
      </c>
      <c r="AT49" s="6">
        <v>0</v>
      </c>
      <c r="AU49" s="6">
        <v>0</v>
      </c>
      <c r="AV49" s="6">
        <v>0</v>
      </c>
      <c r="AW49" s="6">
        <v>0</v>
      </c>
      <c r="AX49" s="6">
        <v>0</v>
      </c>
      <c r="AY49" s="6">
        <v>0</v>
      </c>
      <c r="AZ49" s="6">
        <v>0</v>
      </c>
      <c r="BA49" s="6">
        <v>0</v>
      </c>
      <c r="BB49" s="6">
        <v>0</v>
      </c>
      <c r="BC49" s="6">
        <v>0</v>
      </c>
      <c r="BD49" s="6">
        <v>0</v>
      </c>
      <c r="BE49" s="6">
        <f>'Top 15 suppliers'!H111</f>
        <v>0.65766356233238077</v>
      </c>
      <c r="BF49" s="6">
        <v>0</v>
      </c>
      <c r="BG49" s="6">
        <v>0</v>
      </c>
      <c r="BH49" s="6">
        <v>0</v>
      </c>
      <c r="BI49" s="6">
        <v>0</v>
      </c>
      <c r="BJ49" s="6">
        <v>0</v>
      </c>
      <c r="BK49" s="6">
        <v>0</v>
      </c>
      <c r="BL49" s="6">
        <v>0</v>
      </c>
      <c r="BM49" s="6">
        <v>0</v>
      </c>
      <c r="BN49" s="6">
        <v>0</v>
      </c>
      <c r="BO49" s="6">
        <v>0</v>
      </c>
      <c r="BP49" s="6">
        <v>0</v>
      </c>
      <c r="BR49" s="8">
        <f t="shared" si="26"/>
        <v>1</v>
      </c>
    </row>
    <row r="50" spans="1:70" ht="14.25" customHeight="1" x14ac:dyDescent="0.55000000000000004">
      <c r="A50" t="str">
        <f t="shared" si="27"/>
        <v>Rental and leasing services</v>
      </c>
      <c r="B50" t="str">
        <f>VLOOKUP(C50,'List DFØ'!$A:$B,2,FALSE)</f>
        <v>Nasjonaleiendom og kulturminner</v>
      </c>
      <c r="C50" s="36">
        <v>488</v>
      </c>
      <c r="D50" s="6">
        <v>0</v>
      </c>
      <c r="E50" s="6">
        <v>0</v>
      </c>
      <c r="F50" s="6">
        <v>0</v>
      </c>
      <c r="G50" s="6">
        <v>0</v>
      </c>
      <c r="H50" s="6">
        <v>0</v>
      </c>
      <c r="I50" s="6">
        <v>0</v>
      </c>
      <c r="J50" s="6">
        <v>0</v>
      </c>
      <c r="K50" s="6">
        <v>0</v>
      </c>
      <c r="L50" s="6">
        <v>0</v>
      </c>
      <c r="M50" s="6">
        <v>0</v>
      </c>
      <c r="N50" s="6">
        <v>0</v>
      </c>
      <c r="O50" s="6">
        <v>0</v>
      </c>
      <c r="P50" s="6">
        <v>0</v>
      </c>
      <c r="Q50" s="6">
        <v>0</v>
      </c>
      <c r="R50" s="6">
        <v>0</v>
      </c>
      <c r="S50" s="6">
        <v>0</v>
      </c>
      <c r="T50" s="6">
        <v>0</v>
      </c>
      <c r="U50" s="6">
        <v>0</v>
      </c>
      <c r="V50" s="6">
        <v>0</v>
      </c>
      <c r="W50" s="6">
        <v>0</v>
      </c>
      <c r="X50" s="6">
        <v>0</v>
      </c>
      <c r="Y50" s="6">
        <v>0</v>
      </c>
      <c r="Z50" s="6">
        <v>0</v>
      </c>
      <c r="AA50" s="6">
        <v>0</v>
      </c>
      <c r="AB50" s="6">
        <v>0</v>
      </c>
      <c r="AC50" s="6">
        <v>0</v>
      </c>
      <c r="AD50" s="6">
        <v>0</v>
      </c>
      <c r="AE50" s="6">
        <v>0</v>
      </c>
      <c r="AF50" s="6">
        <v>0</v>
      </c>
      <c r="AG50" s="6">
        <v>0</v>
      </c>
      <c r="AH50" s="6">
        <v>0</v>
      </c>
      <c r="AI50" s="6">
        <v>0</v>
      </c>
      <c r="AJ50" s="6">
        <v>0</v>
      </c>
      <c r="AK50" s="6">
        <v>0</v>
      </c>
      <c r="AL50" s="6">
        <v>0</v>
      </c>
      <c r="AM50" s="6">
        <v>0</v>
      </c>
      <c r="AN50" s="6">
        <v>0</v>
      </c>
      <c r="AO50" s="6">
        <v>0</v>
      </c>
      <c r="AP50" s="6">
        <v>0</v>
      </c>
      <c r="AQ50" s="6">
        <v>0</v>
      </c>
      <c r="AR50" s="6">
        <v>0</v>
      </c>
      <c r="AS50" s="6">
        <v>0</v>
      </c>
      <c r="AT50" s="6">
        <v>0</v>
      </c>
      <c r="AU50" s="6">
        <v>0</v>
      </c>
      <c r="AV50" s="6">
        <v>0</v>
      </c>
      <c r="AW50" s="6">
        <v>0</v>
      </c>
      <c r="AX50" s="6">
        <v>2.4434063959755659E-2</v>
      </c>
      <c r="AY50" s="6">
        <v>0</v>
      </c>
      <c r="AZ50" s="6">
        <v>0</v>
      </c>
      <c r="BA50" s="6">
        <v>0</v>
      </c>
      <c r="BB50" s="6">
        <f>DFØ_matchingmatrise_prosent!AB13</f>
        <v>0.97556593604024433</v>
      </c>
      <c r="BC50" s="6">
        <v>0</v>
      </c>
      <c r="BD50" s="6">
        <v>0</v>
      </c>
      <c r="BE50" s="6">
        <v>0</v>
      </c>
      <c r="BF50" s="6">
        <v>0</v>
      </c>
      <c r="BG50" s="6">
        <v>0</v>
      </c>
      <c r="BH50" s="6">
        <v>0</v>
      </c>
      <c r="BI50" s="6">
        <v>0</v>
      </c>
      <c r="BJ50" s="6">
        <v>0</v>
      </c>
      <c r="BK50" s="6">
        <v>0</v>
      </c>
      <c r="BL50" s="6">
        <v>0</v>
      </c>
      <c r="BM50" s="6">
        <v>0</v>
      </c>
      <c r="BN50" s="6">
        <v>0</v>
      </c>
      <c r="BO50" s="6">
        <v>0</v>
      </c>
      <c r="BP50" s="6">
        <v>0</v>
      </c>
      <c r="BR50" s="8">
        <f t="shared" si="26"/>
        <v>1</v>
      </c>
    </row>
    <row r="51" spans="1:70" ht="14.25" customHeight="1" x14ac:dyDescent="0.55000000000000004">
      <c r="A51" t="str">
        <f t="shared" si="27"/>
        <v>Machinery and equipment n.e.c.</v>
      </c>
      <c r="B51" t="str">
        <f>VLOOKUP(C51,'List DFØ'!$A:$B,2,FALSE)</f>
        <v>Andre anleggsmidler</v>
      </c>
      <c r="C51" s="36">
        <v>489</v>
      </c>
      <c r="D51" s="6">
        <v>0</v>
      </c>
      <c r="E51" s="6">
        <v>0</v>
      </c>
      <c r="F51" s="6">
        <v>0</v>
      </c>
      <c r="G51" s="6">
        <v>0</v>
      </c>
      <c r="H51" s="6">
        <v>0</v>
      </c>
      <c r="I51" s="6">
        <v>0</v>
      </c>
      <c r="J51" s="6">
        <v>0</v>
      </c>
      <c r="K51" s="6">
        <v>0</v>
      </c>
      <c r="L51" s="6">
        <v>0</v>
      </c>
      <c r="M51" s="6">
        <v>0</v>
      </c>
      <c r="N51" s="6">
        <v>0</v>
      </c>
      <c r="O51" s="6">
        <v>0</v>
      </c>
      <c r="P51" s="6">
        <v>0</v>
      </c>
      <c r="Q51" s="6">
        <v>0</v>
      </c>
      <c r="R51" s="6">
        <v>0</v>
      </c>
      <c r="S51" s="6">
        <v>0</v>
      </c>
      <c r="T51" s="6">
        <v>0</v>
      </c>
      <c r="U51" s="6">
        <f>'Top 15 suppliers'!D133</f>
        <v>5.3207790444269966E-2</v>
      </c>
      <c r="V51" s="6">
        <f>'Top 15 suppliers'!D130</f>
        <v>0.77273490817232482</v>
      </c>
      <c r="W51" s="6">
        <v>0</v>
      </c>
      <c r="X51" s="6">
        <v>0</v>
      </c>
      <c r="Y51" s="6">
        <v>0</v>
      </c>
      <c r="Z51" s="6">
        <v>0</v>
      </c>
      <c r="AA51" s="6">
        <v>0</v>
      </c>
      <c r="AB51" s="6">
        <v>0</v>
      </c>
      <c r="AC51" s="6">
        <v>0</v>
      </c>
      <c r="AD51" s="6">
        <f>'Top 15 suppliers'!D131+'Top 15 suppliers'!D132</f>
        <v>0.17405730138340519</v>
      </c>
      <c r="AE51" s="6">
        <v>0</v>
      </c>
      <c r="AF51" s="6">
        <v>0</v>
      </c>
      <c r="AG51" s="6">
        <v>0</v>
      </c>
      <c r="AH51" s="6">
        <v>0</v>
      </c>
      <c r="AI51" s="6">
        <v>0</v>
      </c>
      <c r="AJ51" s="6">
        <v>0</v>
      </c>
      <c r="AK51" s="6">
        <v>0</v>
      </c>
      <c r="AL51" s="6">
        <v>0</v>
      </c>
      <c r="AM51" s="6">
        <v>0</v>
      </c>
      <c r="AN51" s="6">
        <v>0</v>
      </c>
      <c r="AO51" s="6">
        <v>0</v>
      </c>
      <c r="AP51" s="6">
        <v>0</v>
      </c>
      <c r="AQ51" s="6">
        <v>0</v>
      </c>
      <c r="AR51" s="6">
        <v>0</v>
      </c>
      <c r="AS51" s="6">
        <v>0</v>
      </c>
      <c r="AT51" s="6">
        <v>0</v>
      </c>
      <c r="AU51" s="6">
        <v>0</v>
      </c>
      <c r="AV51" s="6">
        <v>0</v>
      </c>
      <c r="AW51" s="6">
        <v>0</v>
      </c>
      <c r="AX51" s="6">
        <v>0</v>
      </c>
      <c r="AY51" s="6">
        <v>0</v>
      </c>
      <c r="AZ51" s="6">
        <v>0</v>
      </c>
      <c r="BA51" s="6">
        <v>0</v>
      </c>
      <c r="BB51" s="6">
        <v>0</v>
      </c>
      <c r="BC51" s="6">
        <v>0</v>
      </c>
      <c r="BD51" s="6">
        <v>0</v>
      </c>
      <c r="BE51" s="6">
        <v>0</v>
      </c>
      <c r="BF51" s="6">
        <v>0</v>
      </c>
      <c r="BG51" s="6">
        <v>0</v>
      </c>
      <c r="BH51" s="6">
        <v>0</v>
      </c>
      <c r="BI51" s="6">
        <v>0</v>
      </c>
      <c r="BJ51" s="6">
        <v>0</v>
      </c>
      <c r="BK51" s="6">
        <v>0</v>
      </c>
      <c r="BL51" s="6">
        <v>0</v>
      </c>
      <c r="BM51" s="6">
        <v>0</v>
      </c>
      <c r="BN51" s="6">
        <v>0</v>
      </c>
      <c r="BO51" s="6">
        <v>0</v>
      </c>
      <c r="BP51" s="6">
        <v>0</v>
      </c>
      <c r="BR51" s="8">
        <f t="shared" si="26"/>
        <v>1</v>
      </c>
    </row>
    <row r="52" spans="1:70" customFormat="1" ht="14.4" x14ac:dyDescent="0.55000000000000004">
      <c r="A52" s="3" t="str">
        <f t="shared" si="27"/>
        <v>Machinery and equipment n.e.c.</v>
      </c>
      <c r="B52" t="s">
        <v>143</v>
      </c>
      <c r="C52" s="36">
        <v>490</v>
      </c>
      <c r="D52" s="6">
        <v>0</v>
      </c>
      <c r="E52" s="6">
        <v>0</v>
      </c>
      <c r="F52" s="6">
        <v>0</v>
      </c>
      <c r="G52" s="6">
        <v>0</v>
      </c>
      <c r="H52" s="6">
        <v>0</v>
      </c>
      <c r="I52" s="6">
        <v>0</v>
      </c>
      <c r="J52" s="6">
        <v>0</v>
      </c>
      <c r="K52" s="6">
        <v>0</v>
      </c>
      <c r="L52" s="6">
        <v>0</v>
      </c>
      <c r="M52" s="6">
        <v>0</v>
      </c>
      <c r="N52" s="6">
        <v>0</v>
      </c>
      <c r="O52" s="6">
        <v>0</v>
      </c>
      <c r="P52" s="6">
        <v>0</v>
      </c>
      <c r="Q52" s="6">
        <v>0</v>
      </c>
      <c r="R52" s="6">
        <v>0</v>
      </c>
      <c r="S52" s="6">
        <v>0</v>
      </c>
      <c r="T52" s="6">
        <v>0</v>
      </c>
      <c r="U52" s="6">
        <v>0</v>
      </c>
      <c r="V52" s="6">
        <v>1</v>
      </c>
      <c r="W52" s="6">
        <v>0</v>
      </c>
      <c r="X52" s="6">
        <v>0</v>
      </c>
      <c r="Y52" s="6">
        <v>0</v>
      </c>
      <c r="Z52" s="6">
        <v>0</v>
      </c>
      <c r="AA52" s="6">
        <v>0</v>
      </c>
      <c r="AB52" s="6">
        <v>0</v>
      </c>
      <c r="AC52" s="6">
        <v>0</v>
      </c>
      <c r="AD52" s="6">
        <v>0</v>
      </c>
      <c r="AE52" s="6">
        <v>0</v>
      </c>
      <c r="AF52" s="6">
        <v>0</v>
      </c>
      <c r="AG52" s="6">
        <v>0</v>
      </c>
      <c r="AH52" s="6">
        <v>0</v>
      </c>
      <c r="AI52" s="6">
        <v>0</v>
      </c>
      <c r="AJ52" s="6">
        <v>0</v>
      </c>
      <c r="AK52" s="6">
        <v>0</v>
      </c>
      <c r="AL52" s="6">
        <v>0</v>
      </c>
      <c r="AM52" s="6">
        <v>0</v>
      </c>
      <c r="AN52" s="6">
        <v>0</v>
      </c>
      <c r="AO52" s="6">
        <v>0</v>
      </c>
      <c r="AP52" s="6">
        <v>0</v>
      </c>
      <c r="AQ52" s="6">
        <v>0</v>
      </c>
      <c r="AR52" s="6">
        <v>0</v>
      </c>
      <c r="AS52" s="6">
        <v>0</v>
      </c>
      <c r="AT52" s="6">
        <v>0</v>
      </c>
      <c r="AU52" s="6">
        <v>0</v>
      </c>
      <c r="AV52" s="6">
        <v>0</v>
      </c>
      <c r="AW52" s="6">
        <v>0</v>
      </c>
      <c r="AX52" s="6">
        <v>0</v>
      </c>
      <c r="AY52" s="6">
        <v>0</v>
      </c>
      <c r="AZ52" s="6">
        <v>0</v>
      </c>
      <c r="BA52" s="6">
        <v>0</v>
      </c>
      <c r="BB52" s="6">
        <v>0</v>
      </c>
      <c r="BC52" s="6">
        <v>0</v>
      </c>
      <c r="BD52" s="6">
        <v>0</v>
      </c>
      <c r="BE52" s="6">
        <v>0</v>
      </c>
      <c r="BF52" s="6">
        <v>0</v>
      </c>
      <c r="BG52" s="6">
        <v>0</v>
      </c>
      <c r="BH52" s="6">
        <v>0</v>
      </c>
      <c r="BI52" s="6">
        <v>0</v>
      </c>
      <c r="BJ52" s="6">
        <v>0</v>
      </c>
      <c r="BK52" s="6">
        <v>0</v>
      </c>
      <c r="BL52" s="6">
        <v>0</v>
      </c>
      <c r="BM52" s="6">
        <v>0</v>
      </c>
      <c r="BN52" s="6">
        <v>0</v>
      </c>
      <c r="BO52" s="6">
        <v>0</v>
      </c>
      <c r="BP52" s="6">
        <v>0</v>
      </c>
      <c r="BQ52" s="7"/>
      <c r="BR52" s="8">
        <f t="shared" si="26"/>
        <v>1</v>
      </c>
    </row>
    <row r="53" spans="1:70" customFormat="1" ht="14.4" x14ac:dyDescent="0.55000000000000004">
      <c r="A53" t="str">
        <f t="shared" si="27"/>
        <v>Other transport equipment</v>
      </c>
      <c r="B53" t="s">
        <v>144</v>
      </c>
      <c r="C53" s="5">
        <v>492</v>
      </c>
      <c r="D53" s="6">
        <v>0</v>
      </c>
      <c r="E53" s="6">
        <v>0</v>
      </c>
      <c r="F53" s="6">
        <v>0</v>
      </c>
      <c r="G53" s="6">
        <v>0</v>
      </c>
      <c r="H53" s="6">
        <v>0</v>
      </c>
      <c r="I53" s="6">
        <v>0</v>
      </c>
      <c r="J53" s="6">
        <v>0</v>
      </c>
      <c r="K53" s="6">
        <v>0</v>
      </c>
      <c r="L53" s="6">
        <v>0</v>
      </c>
      <c r="M53" s="6">
        <v>0</v>
      </c>
      <c r="N53" s="6">
        <v>0</v>
      </c>
      <c r="O53" s="6">
        <v>0</v>
      </c>
      <c r="P53" s="6">
        <v>0</v>
      </c>
      <c r="Q53" s="6">
        <v>0</v>
      </c>
      <c r="R53" s="6">
        <v>0</v>
      </c>
      <c r="S53" s="6">
        <v>0</v>
      </c>
      <c r="T53" s="6">
        <v>0</v>
      </c>
      <c r="U53" s="6">
        <v>0</v>
      </c>
      <c r="V53" s="6">
        <v>0</v>
      </c>
      <c r="W53" s="6">
        <v>0</v>
      </c>
      <c r="X53" s="6">
        <v>1</v>
      </c>
      <c r="Y53" s="6">
        <v>0</v>
      </c>
      <c r="Z53" s="6">
        <v>0</v>
      </c>
      <c r="AA53" s="6">
        <v>0</v>
      </c>
      <c r="AB53" s="6">
        <v>0</v>
      </c>
      <c r="AC53" s="6">
        <v>0</v>
      </c>
      <c r="AD53" s="6">
        <v>0</v>
      </c>
      <c r="AE53" s="6">
        <v>0</v>
      </c>
      <c r="AF53" s="6">
        <v>0</v>
      </c>
      <c r="AG53" s="6">
        <v>0</v>
      </c>
      <c r="AH53" s="6">
        <v>0</v>
      </c>
      <c r="AI53" s="6">
        <v>0</v>
      </c>
      <c r="AJ53" s="6">
        <v>0</v>
      </c>
      <c r="AK53" s="6">
        <v>0</v>
      </c>
      <c r="AL53" s="6">
        <v>0</v>
      </c>
      <c r="AM53" s="6">
        <v>0</v>
      </c>
      <c r="AN53" s="6">
        <v>0</v>
      </c>
      <c r="AO53" s="6">
        <v>0</v>
      </c>
      <c r="AP53" s="6">
        <v>0</v>
      </c>
      <c r="AQ53" s="6">
        <v>0</v>
      </c>
      <c r="AR53" s="6">
        <v>0</v>
      </c>
      <c r="AS53" s="6">
        <v>0</v>
      </c>
      <c r="AT53" s="6">
        <v>0</v>
      </c>
      <c r="AU53" s="6">
        <v>0</v>
      </c>
      <c r="AV53" s="6">
        <v>0</v>
      </c>
      <c r="AW53" s="6">
        <v>0</v>
      </c>
      <c r="AX53" s="6">
        <v>0</v>
      </c>
      <c r="AY53" s="6">
        <v>0</v>
      </c>
      <c r="AZ53" s="6">
        <v>0</v>
      </c>
      <c r="BA53" s="6">
        <v>0</v>
      </c>
      <c r="BB53" s="6">
        <v>0</v>
      </c>
      <c r="BC53" s="6">
        <v>0</v>
      </c>
      <c r="BD53" s="6">
        <v>0</v>
      </c>
      <c r="BE53" s="6">
        <v>0</v>
      </c>
      <c r="BF53" s="6">
        <v>0</v>
      </c>
      <c r="BG53" s="6">
        <v>0</v>
      </c>
      <c r="BH53" s="6">
        <v>0</v>
      </c>
      <c r="BI53" s="6">
        <v>0</v>
      </c>
      <c r="BJ53" s="6">
        <v>0</v>
      </c>
      <c r="BK53" s="6">
        <v>0</v>
      </c>
      <c r="BL53" s="6">
        <v>0</v>
      </c>
      <c r="BM53" s="6">
        <v>0</v>
      </c>
      <c r="BN53" s="6">
        <v>0</v>
      </c>
      <c r="BO53" s="6">
        <v>0</v>
      </c>
      <c r="BP53" s="6">
        <v>0</v>
      </c>
      <c r="BQ53" s="7"/>
      <c r="BR53" s="8">
        <f t="shared" si="26"/>
        <v>1</v>
      </c>
    </row>
    <row r="54" spans="1:70" customFormat="1" ht="14.4" x14ac:dyDescent="0.55000000000000004">
      <c r="A54" t="str">
        <f t="shared" si="27"/>
        <v>Motor vehicles, trailers and semi-trailers</v>
      </c>
      <c r="B54" t="s">
        <v>145</v>
      </c>
      <c r="C54" s="36">
        <v>493</v>
      </c>
      <c r="D54" s="6">
        <v>0</v>
      </c>
      <c r="E54" s="6">
        <v>0</v>
      </c>
      <c r="F54" s="6">
        <v>0</v>
      </c>
      <c r="G54" s="6">
        <v>0</v>
      </c>
      <c r="H54" s="6">
        <v>0</v>
      </c>
      <c r="I54" s="6">
        <v>0</v>
      </c>
      <c r="J54" s="6">
        <v>0</v>
      </c>
      <c r="K54" s="6">
        <v>0</v>
      </c>
      <c r="L54" s="6">
        <v>0</v>
      </c>
      <c r="M54" s="6">
        <v>0</v>
      </c>
      <c r="N54" s="6">
        <v>0</v>
      </c>
      <c r="O54" s="6">
        <v>0</v>
      </c>
      <c r="P54" s="6">
        <v>0</v>
      </c>
      <c r="Q54" s="6">
        <v>0</v>
      </c>
      <c r="R54" s="6">
        <v>0</v>
      </c>
      <c r="S54" s="6">
        <v>0</v>
      </c>
      <c r="T54" s="6">
        <v>0</v>
      </c>
      <c r="U54" s="6">
        <v>0</v>
      </c>
      <c r="V54" s="6">
        <v>0</v>
      </c>
      <c r="W54" s="6">
        <v>1</v>
      </c>
      <c r="X54" s="6">
        <v>0</v>
      </c>
      <c r="Y54" s="6">
        <v>0</v>
      </c>
      <c r="Z54" s="6">
        <v>0</v>
      </c>
      <c r="AA54" s="6">
        <v>0</v>
      </c>
      <c r="AB54" s="6">
        <v>0</v>
      </c>
      <c r="AC54" s="6">
        <v>0</v>
      </c>
      <c r="AD54" s="6">
        <v>0</v>
      </c>
      <c r="AE54" s="6">
        <v>0</v>
      </c>
      <c r="AF54" s="6">
        <v>0</v>
      </c>
      <c r="AG54" s="6">
        <v>0</v>
      </c>
      <c r="AH54" s="6">
        <v>0</v>
      </c>
      <c r="AI54" s="6">
        <v>0</v>
      </c>
      <c r="AJ54" s="6">
        <v>0</v>
      </c>
      <c r="AK54" s="6">
        <v>0</v>
      </c>
      <c r="AL54" s="6">
        <v>0</v>
      </c>
      <c r="AM54" s="6">
        <v>0</v>
      </c>
      <c r="AN54" s="6">
        <v>0</v>
      </c>
      <c r="AO54" s="6">
        <v>0</v>
      </c>
      <c r="AP54" s="6">
        <v>0</v>
      </c>
      <c r="AQ54" s="6">
        <v>0</v>
      </c>
      <c r="AR54" s="6">
        <v>0</v>
      </c>
      <c r="AS54" s="6">
        <v>0</v>
      </c>
      <c r="AT54" s="6">
        <v>0</v>
      </c>
      <c r="AU54" s="6">
        <v>0</v>
      </c>
      <c r="AV54" s="6">
        <v>0</v>
      </c>
      <c r="AW54" s="6">
        <v>0</v>
      </c>
      <c r="AX54" s="6">
        <v>0</v>
      </c>
      <c r="AY54" s="6">
        <v>0</v>
      </c>
      <c r="AZ54" s="6">
        <v>0</v>
      </c>
      <c r="BA54" s="6">
        <v>0</v>
      </c>
      <c r="BB54" s="6">
        <v>0</v>
      </c>
      <c r="BC54" s="6">
        <v>0</v>
      </c>
      <c r="BD54" s="6">
        <v>0</v>
      </c>
      <c r="BE54" s="6">
        <v>0</v>
      </c>
      <c r="BF54" s="6">
        <v>0</v>
      </c>
      <c r="BG54" s="6">
        <v>0</v>
      </c>
      <c r="BH54" s="6">
        <v>0</v>
      </c>
      <c r="BI54" s="6">
        <v>0</v>
      </c>
      <c r="BJ54" s="6">
        <v>0</v>
      </c>
      <c r="BK54" s="6">
        <v>0</v>
      </c>
      <c r="BL54" s="6">
        <v>0</v>
      </c>
      <c r="BM54" s="6">
        <v>0</v>
      </c>
      <c r="BN54" s="6">
        <v>0</v>
      </c>
      <c r="BO54" s="6">
        <v>0</v>
      </c>
      <c r="BP54" s="6">
        <v>0</v>
      </c>
      <c r="BQ54" s="7"/>
      <c r="BR54" s="8">
        <f t="shared" si="26"/>
        <v>1</v>
      </c>
    </row>
    <row r="55" spans="1:70" customFormat="1" ht="14.4" x14ac:dyDescent="0.55000000000000004">
      <c r="A55" t="str">
        <f t="shared" si="27"/>
        <v>Motor vehicles, trailers and semi-trailers</v>
      </c>
      <c r="B55" t="s">
        <v>146</v>
      </c>
      <c r="C55" s="36">
        <v>494</v>
      </c>
      <c r="D55" s="6">
        <v>0</v>
      </c>
      <c r="E55" s="6">
        <v>0</v>
      </c>
      <c r="F55" s="6">
        <v>0</v>
      </c>
      <c r="G55" s="6">
        <v>0</v>
      </c>
      <c r="H55" s="6">
        <v>0</v>
      </c>
      <c r="I55" s="6">
        <v>0</v>
      </c>
      <c r="J55" s="6">
        <v>0</v>
      </c>
      <c r="K55" s="6">
        <v>0</v>
      </c>
      <c r="L55" s="6">
        <v>0</v>
      </c>
      <c r="M55" s="6">
        <v>0</v>
      </c>
      <c r="N55" s="6">
        <v>0</v>
      </c>
      <c r="O55" s="6">
        <v>0</v>
      </c>
      <c r="P55" s="6">
        <v>0</v>
      </c>
      <c r="Q55" s="6">
        <v>0</v>
      </c>
      <c r="R55" s="6">
        <v>0</v>
      </c>
      <c r="S55" s="6">
        <v>0</v>
      </c>
      <c r="T55" s="6">
        <v>0</v>
      </c>
      <c r="U55" s="6">
        <v>0</v>
      </c>
      <c r="V55" s="6">
        <v>0</v>
      </c>
      <c r="W55" s="6">
        <v>0.5</v>
      </c>
      <c r="X55" s="6">
        <v>0.5</v>
      </c>
      <c r="Y55" s="6">
        <v>0</v>
      </c>
      <c r="Z55" s="6">
        <v>0</v>
      </c>
      <c r="AA55" s="6">
        <v>0</v>
      </c>
      <c r="AB55" s="6">
        <v>0</v>
      </c>
      <c r="AC55" s="6">
        <v>0</v>
      </c>
      <c r="AD55" s="6">
        <v>0</v>
      </c>
      <c r="AE55" s="6">
        <v>0</v>
      </c>
      <c r="AF55" s="6">
        <v>0</v>
      </c>
      <c r="AG55" s="6">
        <v>0</v>
      </c>
      <c r="AH55" s="6">
        <v>0</v>
      </c>
      <c r="AI55" s="6">
        <v>0</v>
      </c>
      <c r="AJ55" s="6">
        <v>0</v>
      </c>
      <c r="AK55" s="6">
        <v>0</v>
      </c>
      <c r="AL55" s="6">
        <v>0</v>
      </c>
      <c r="AM55" s="6">
        <v>0</v>
      </c>
      <c r="AN55" s="6">
        <v>0</v>
      </c>
      <c r="AO55" s="6">
        <v>0</v>
      </c>
      <c r="AP55" s="6">
        <v>0</v>
      </c>
      <c r="AQ55" s="6">
        <v>0</v>
      </c>
      <c r="AR55" s="6">
        <v>0</v>
      </c>
      <c r="AS55" s="6">
        <v>0</v>
      </c>
      <c r="AT55" s="6">
        <v>0</v>
      </c>
      <c r="AU55" s="6">
        <v>0</v>
      </c>
      <c r="AV55" s="6">
        <v>0</v>
      </c>
      <c r="AW55" s="6">
        <v>0</v>
      </c>
      <c r="AX55" s="6">
        <v>0</v>
      </c>
      <c r="AY55" s="6">
        <v>0</v>
      </c>
      <c r="AZ55" s="6">
        <v>0</v>
      </c>
      <c r="BA55" s="6">
        <v>0</v>
      </c>
      <c r="BB55" s="6">
        <v>0</v>
      </c>
      <c r="BC55" s="6">
        <v>0</v>
      </c>
      <c r="BD55" s="6">
        <v>0</v>
      </c>
      <c r="BE55" s="6">
        <v>0</v>
      </c>
      <c r="BF55" s="6">
        <v>0</v>
      </c>
      <c r="BG55" s="6">
        <v>0</v>
      </c>
      <c r="BH55" s="6">
        <v>0</v>
      </c>
      <c r="BI55" s="6">
        <v>0</v>
      </c>
      <c r="BJ55" s="6">
        <v>0</v>
      </c>
      <c r="BK55" s="6">
        <v>0</v>
      </c>
      <c r="BL55" s="6">
        <v>0</v>
      </c>
      <c r="BM55" s="6">
        <v>0</v>
      </c>
      <c r="BN55" s="6">
        <v>0</v>
      </c>
      <c r="BO55" s="6">
        <v>0</v>
      </c>
      <c r="BP55" s="6">
        <v>0</v>
      </c>
      <c r="BQ55" s="7"/>
      <c r="BR55" s="8">
        <f t="shared" si="26"/>
        <v>1</v>
      </c>
    </row>
    <row r="56" spans="1:70" customFormat="1" ht="14.4" x14ac:dyDescent="0.55000000000000004">
      <c r="A56" t="str">
        <f t="shared" si="27"/>
        <v>Furniture; other manufactured goods</v>
      </c>
      <c r="B56" t="s">
        <v>147</v>
      </c>
      <c r="C56" s="36">
        <v>495</v>
      </c>
      <c r="D56" s="6">
        <v>0</v>
      </c>
      <c r="E56" s="6">
        <v>0</v>
      </c>
      <c r="F56" s="6">
        <v>0</v>
      </c>
      <c r="G56" s="6">
        <v>0</v>
      </c>
      <c r="H56" s="6">
        <v>0</v>
      </c>
      <c r="I56" s="6">
        <v>0</v>
      </c>
      <c r="J56" s="6">
        <v>0</v>
      </c>
      <c r="K56" s="6">
        <v>0</v>
      </c>
      <c r="L56" s="6">
        <v>0</v>
      </c>
      <c r="M56" s="6">
        <v>0</v>
      </c>
      <c r="N56" s="6">
        <v>0</v>
      </c>
      <c r="O56" s="6">
        <v>0</v>
      </c>
      <c r="P56" s="6">
        <v>0</v>
      </c>
      <c r="Q56" s="6">
        <v>0</v>
      </c>
      <c r="R56" s="6">
        <v>0</v>
      </c>
      <c r="S56" s="6">
        <v>0</v>
      </c>
      <c r="T56" s="6">
        <v>0</v>
      </c>
      <c r="U56" s="6">
        <v>0</v>
      </c>
      <c r="V56" s="6">
        <v>0</v>
      </c>
      <c r="W56" s="6">
        <v>0</v>
      </c>
      <c r="X56" s="6">
        <v>0</v>
      </c>
      <c r="Y56" s="6">
        <v>1</v>
      </c>
      <c r="Z56" s="6">
        <v>0</v>
      </c>
      <c r="AA56" s="6">
        <v>0</v>
      </c>
      <c r="AB56" s="6">
        <v>0</v>
      </c>
      <c r="AC56" s="6">
        <v>0</v>
      </c>
      <c r="AD56" s="6">
        <v>0</v>
      </c>
      <c r="AE56" s="6">
        <v>0</v>
      </c>
      <c r="AF56" s="6">
        <v>0</v>
      </c>
      <c r="AG56" s="6">
        <v>0</v>
      </c>
      <c r="AH56" s="6">
        <v>0</v>
      </c>
      <c r="AI56" s="6">
        <v>0</v>
      </c>
      <c r="AJ56" s="6">
        <v>0</v>
      </c>
      <c r="AK56" s="6">
        <v>0</v>
      </c>
      <c r="AL56" s="6">
        <v>0</v>
      </c>
      <c r="AM56" s="6">
        <v>0</v>
      </c>
      <c r="AN56" s="6">
        <v>0</v>
      </c>
      <c r="AO56" s="6">
        <v>0</v>
      </c>
      <c r="AP56" s="6">
        <v>0</v>
      </c>
      <c r="AQ56" s="6">
        <v>0</v>
      </c>
      <c r="AR56" s="6">
        <v>0</v>
      </c>
      <c r="AS56" s="6">
        <v>0</v>
      </c>
      <c r="AT56" s="6">
        <v>0</v>
      </c>
      <c r="AU56" s="6">
        <v>0</v>
      </c>
      <c r="AV56" s="6">
        <v>0</v>
      </c>
      <c r="AW56" s="6">
        <v>0</v>
      </c>
      <c r="AX56" s="6">
        <v>0</v>
      </c>
      <c r="AY56" s="6">
        <v>0</v>
      </c>
      <c r="AZ56" s="6">
        <v>0</v>
      </c>
      <c r="BA56" s="6">
        <v>0</v>
      </c>
      <c r="BB56" s="6">
        <v>0</v>
      </c>
      <c r="BC56" s="6">
        <v>0</v>
      </c>
      <c r="BD56" s="6">
        <v>0</v>
      </c>
      <c r="BE56" s="6">
        <v>0</v>
      </c>
      <c r="BF56" s="6">
        <v>0</v>
      </c>
      <c r="BG56" s="6">
        <v>0</v>
      </c>
      <c r="BH56" s="6">
        <v>0</v>
      </c>
      <c r="BI56" s="6">
        <v>0</v>
      </c>
      <c r="BJ56" s="6">
        <v>0</v>
      </c>
      <c r="BK56" s="6">
        <v>0</v>
      </c>
      <c r="BL56" s="6">
        <v>0</v>
      </c>
      <c r="BM56" s="6">
        <v>0</v>
      </c>
      <c r="BN56" s="6">
        <v>0</v>
      </c>
      <c r="BO56" s="6">
        <v>0</v>
      </c>
      <c r="BP56" s="6">
        <v>0</v>
      </c>
      <c r="BQ56" s="7"/>
      <c r="BR56" s="8">
        <f t="shared" si="26"/>
        <v>1</v>
      </c>
    </row>
    <row r="57" spans="1:70" ht="14.25" customHeight="1" x14ac:dyDescent="0.55000000000000004">
      <c r="A57" t="str">
        <f t="shared" si="27"/>
        <v>Security and investigation services; services to buildings and landscape; office administrative, office support and other business support services</v>
      </c>
      <c r="B57" t="str">
        <f>VLOOKUP(C57,'List DFØ'!$A:$B,2,FALSE)</f>
        <v>Fast bygningsinventar med annen levetid enn bygningen</v>
      </c>
      <c r="C57" s="36">
        <v>496</v>
      </c>
      <c r="D57" s="6">
        <v>0</v>
      </c>
      <c r="E57" s="6">
        <v>0</v>
      </c>
      <c r="F57" s="6">
        <v>0</v>
      </c>
      <c r="G57" s="6">
        <v>0</v>
      </c>
      <c r="H57" s="6">
        <v>0</v>
      </c>
      <c r="I57" s="6">
        <v>0</v>
      </c>
      <c r="J57" s="6">
        <v>0</v>
      </c>
      <c r="K57" s="6">
        <v>0</v>
      </c>
      <c r="L57" s="6">
        <v>0</v>
      </c>
      <c r="M57" s="6">
        <v>0</v>
      </c>
      <c r="N57" s="6">
        <v>0</v>
      </c>
      <c r="O57" s="6">
        <v>0</v>
      </c>
      <c r="P57" s="6">
        <v>0</v>
      </c>
      <c r="Q57" s="6">
        <v>0</v>
      </c>
      <c r="R57" s="6">
        <v>0</v>
      </c>
      <c r="S57" s="6">
        <v>0</v>
      </c>
      <c r="T57" s="6">
        <v>0</v>
      </c>
      <c r="U57" s="6">
        <v>0</v>
      </c>
      <c r="V57" s="6">
        <f>'Top 15 suppliers'!I201</f>
        <v>0.1145984493595487</v>
      </c>
      <c r="W57" s="6">
        <v>0</v>
      </c>
      <c r="X57" s="6">
        <v>0</v>
      </c>
      <c r="Y57" s="6">
        <f>'Top 15 suppliers'!I203</f>
        <v>1.6354683302096735E-2</v>
      </c>
      <c r="Z57" s="6">
        <v>0</v>
      </c>
      <c r="AA57" s="6">
        <v>0</v>
      </c>
      <c r="AB57" s="6">
        <v>0</v>
      </c>
      <c r="AC57" s="6">
        <v>0</v>
      </c>
      <c r="AD57" s="6">
        <f>'Top 15 suppliers'!I202</f>
        <v>0.2227582751344229</v>
      </c>
      <c r="AE57" s="6">
        <v>0</v>
      </c>
      <c r="AF57" s="6">
        <v>0</v>
      </c>
      <c r="AG57" s="6">
        <v>0</v>
      </c>
      <c r="AH57" s="6">
        <v>0</v>
      </c>
      <c r="AI57" s="6">
        <v>0</v>
      </c>
      <c r="AJ57" s="6">
        <v>0</v>
      </c>
      <c r="AK57" s="6">
        <v>0</v>
      </c>
      <c r="AL57" s="6">
        <v>0</v>
      </c>
      <c r="AM57" s="6">
        <v>0</v>
      </c>
      <c r="AN57" s="6">
        <v>0</v>
      </c>
      <c r="AO57" s="6">
        <v>0</v>
      </c>
      <c r="AP57" s="6">
        <v>0</v>
      </c>
      <c r="AQ57" s="6">
        <v>0</v>
      </c>
      <c r="AR57" s="6">
        <v>0</v>
      </c>
      <c r="AS57" s="6">
        <v>0</v>
      </c>
      <c r="AT57" s="6">
        <v>0</v>
      </c>
      <c r="AU57" s="6">
        <v>0</v>
      </c>
      <c r="AV57" s="6">
        <v>0</v>
      </c>
      <c r="AW57" s="6">
        <v>0</v>
      </c>
      <c r="AX57" s="6">
        <f>'Top 15 suppliers'!I205</f>
        <v>8.3982827541102326E-3</v>
      </c>
      <c r="AY57" s="6">
        <v>0</v>
      </c>
      <c r="AZ57" s="6">
        <v>0</v>
      </c>
      <c r="BA57" s="6">
        <v>0</v>
      </c>
      <c r="BB57" s="6">
        <v>0</v>
      </c>
      <c r="BC57" s="6">
        <v>0</v>
      </c>
      <c r="BD57" s="6">
        <v>0</v>
      </c>
      <c r="BE57" s="6">
        <f>'Top 15 suppliers'!I200</f>
        <v>0.6221190531143822</v>
      </c>
      <c r="BF57" s="6">
        <f>'Top 15 suppliers'!I204</f>
        <v>1.5771256335439465E-2</v>
      </c>
      <c r="BG57" s="6">
        <v>0</v>
      </c>
      <c r="BH57" s="6">
        <v>0</v>
      </c>
      <c r="BI57" s="6">
        <v>0</v>
      </c>
      <c r="BJ57" s="6">
        <v>0</v>
      </c>
      <c r="BK57" s="6">
        <v>0</v>
      </c>
      <c r="BL57" s="6">
        <v>0</v>
      </c>
      <c r="BM57" s="6">
        <v>0</v>
      </c>
      <c r="BN57" s="6">
        <v>0</v>
      </c>
      <c r="BO57" s="6">
        <v>0</v>
      </c>
      <c r="BP57" s="6">
        <v>0</v>
      </c>
      <c r="BR57" s="8">
        <f t="shared" si="26"/>
        <v>1.0000000000000002</v>
      </c>
    </row>
    <row r="58" spans="1:70" ht="14.25" customHeight="1" x14ac:dyDescent="0.55000000000000004">
      <c r="A58" t="str">
        <f t="shared" si="27"/>
        <v>Computer, electronic and optical products</v>
      </c>
      <c r="B58" t="str">
        <f>VLOOKUP(C58,'List DFØ'!$A:$B,2,FALSE)</f>
        <v>Verktøy og lignende</v>
      </c>
      <c r="C58" s="36">
        <v>497</v>
      </c>
      <c r="D58" s="6">
        <v>0</v>
      </c>
      <c r="E58" s="6">
        <v>0</v>
      </c>
      <c r="F58" s="6">
        <v>0</v>
      </c>
      <c r="G58" s="6">
        <v>0</v>
      </c>
      <c r="H58" s="6">
        <v>0</v>
      </c>
      <c r="I58" s="6">
        <v>0.13602177848140529</v>
      </c>
      <c r="J58" s="6">
        <v>0</v>
      </c>
      <c r="K58" s="6">
        <v>0</v>
      </c>
      <c r="L58" s="6">
        <v>0</v>
      </c>
      <c r="M58" s="6">
        <v>0</v>
      </c>
      <c r="N58" s="6">
        <v>0</v>
      </c>
      <c r="O58" s="6">
        <v>0</v>
      </c>
      <c r="P58" s="6">
        <v>0</v>
      </c>
      <c r="Q58" s="6">
        <v>0</v>
      </c>
      <c r="R58" s="6">
        <v>0</v>
      </c>
      <c r="S58" s="6">
        <v>0</v>
      </c>
      <c r="T58" s="6">
        <f>DFØ_matchingmatrise_prosent!R20+DFØ_matchingmatrise_prosent!BQ20</f>
        <v>0.45703188753787055</v>
      </c>
      <c r="U58" s="6">
        <v>0</v>
      </c>
      <c r="V58" s="6">
        <v>9.1339985586346125E-5</v>
      </c>
      <c r="W58" s="6">
        <v>0</v>
      </c>
      <c r="X58" s="6">
        <v>4.2981658576026066E-2</v>
      </c>
      <c r="Y58" s="6">
        <v>0</v>
      </c>
      <c r="Z58" s="6">
        <v>2.7702007650390797E-2</v>
      </c>
      <c r="AA58" s="6">
        <v>0</v>
      </c>
      <c r="AB58" s="6">
        <v>0</v>
      </c>
      <c r="AC58" s="6">
        <v>0</v>
      </c>
      <c r="AD58" s="6">
        <v>0</v>
      </c>
      <c r="AE58" s="6">
        <v>0</v>
      </c>
      <c r="AF58" s="6">
        <v>0</v>
      </c>
      <c r="AG58" s="6">
        <v>0</v>
      </c>
      <c r="AH58" s="6">
        <v>0</v>
      </c>
      <c r="AI58" s="6">
        <v>0</v>
      </c>
      <c r="AJ58" s="6">
        <v>0</v>
      </c>
      <c r="AK58" s="6">
        <v>0</v>
      </c>
      <c r="AL58" s="6">
        <v>0</v>
      </c>
      <c r="AM58" s="6">
        <v>3.1807583338280616E-5</v>
      </c>
      <c r="AN58" s="6">
        <v>0</v>
      </c>
      <c r="AO58" s="6">
        <v>0</v>
      </c>
      <c r="AP58" s="6">
        <v>0</v>
      </c>
      <c r="AQ58" s="6">
        <v>0</v>
      </c>
      <c r="AR58" s="6">
        <v>2.2965549910288429E-4</v>
      </c>
      <c r="AS58" s="6">
        <v>0</v>
      </c>
      <c r="AT58" s="6">
        <v>0</v>
      </c>
      <c r="AU58" s="6">
        <v>0</v>
      </c>
      <c r="AV58" s="6">
        <v>3.4264268148115458E-2</v>
      </c>
      <c r="AW58" s="6">
        <v>0</v>
      </c>
      <c r="AX58" s="6">
        <v>7.6551833034294761E-2</v>
      </c>
      <c r="AY58" s="6">
        <v>0.14650715307626999</v>
      </c>
      <c r="AZ58" s="6">
        <v>0</v>
      </c>
      <c r="BA58" s="6">
        <v>0</v>
      </c>
      <c r="BB58" s="6">
        <v>5.2532360213394649E-2</v>
      </c>
      <c r="BC58" s="6">
        <v>0</v>
      </c>
      <c r="BD58" s="6">
        <v>0</v>
      </c>
      <c r="BE58" s="6">
        <v>0</v>
      </c>
      <c r="BF58" s="6">
        <v>0</v>
      </c>
      <c r="BG58" s="6">
        <v>2.6054250214204783E-2</v>
      </c>
      <c r="BH58" s="6">
        <v>0</v>
      </c>
      <c r="BI58" s="6">
        <v>0</v>
      </c>
      <c r="BJ58" s="6">
        <v>0</v>
      </c>
      <c r="BK58" s="6">
        <v>0</v>
      </c>
      <c r="BL58" s="6">
        <v>0</v>
      </c>
      <c r="BM58" s="6">
        <v>0</v>
      </c>
      <c r="BN58" s="6">
        <v>0</v>
      </c>
      <c r="BO58" s="6">
        <v>0</v>
      </c>
      <c r="BP58" s="6">
        <v>0</v>
      </c>
      <c r="BR58" s="8">
        <f t="shared" si="26"/>
        <v>0.99999999999999989</v>
      </c>
    </row>
    <row r="59" spans="1:70" customFormat="1" ht="14.4" x14ac:dyDescent="0.55000000000000004">
      <c r="A59" t="str">
        <f t="shared" si="27"/>
        <v>Computer, electronic and optical products</v>
      </c>
      <c r="B59" t="s">
        <v>148</v>
      </c>
      <c r="C59" s="36">
        <v>498</v>
      </c>
      <c r="D59" s="6">
        <v>0</v>
      </c>
      <c r="E59" s="6">
        <v>0</v>
      </c>
      <c r="F59" s="6">
        <v>0</v>
      </c>
      <c r="G59" s="6">
        <v>0</v>
      </c>
      <c r="H59" s="6">
        <v>0</v>
      </c>
      <c r="I59" s="6">
        <v>0</v>
      </c>
      <c r="J59" s="6">
        <v>0</v>
      </c>
      <c r="K59" s="6">
        <v>0</v>
      </c>
      <c r="L59" s="6">
        <v>0</v>
      </c>
      <c r="M59" s="6">
        <v>0</v>
      </c>
      <c r="N59" s="6">
        <v>0</v>
      </c>
      <c r="O59" s="6">
        <v>0</v>
      </c>
      <c r="P59" s="6">
        <v>0</v>
      </c>
      <c r="Q59" s="6">
        <v>0</v>
      </c>
      <c r="R59" s="6">
        <v>0</v>
      </c>
      <c r="S59" s="6">
        <v>0</v>
      </c>
      <c r="T59" s="6">
        <v>1</v>
      </c>
      <c r="U59" s="6">
        <v>0</v>
      </c>
      <c r="V59" s="6">
        <v>0</v>
      </c>
      <c r="W59" s="6">
        <v>0</v>
      </c>
      <c r="X59" s="6">
        <v>0</v>
      </c>
      <c r="Y59" s="6">
        <v>0</v>
      </c>
      <c r="Z59" s="6">
        <v>0</v>
      </c>
      <c r="AA59" s="6">
        <v>0</v>
      </c>
      <c r="AB59" s="6">
        <v>0</v>
      </c>
      <c r="AC59" s="6">
        <v>0</v>
      </c>
      <c r="AD59" s="6">
        <v>0</v>
      </c>
      <c r="AE59" s="6">
        <v>0</v>
      </c>
      <c r="AF59" s="6">
        <v>0</v>
      </c>
      <c r="AG59" s="6">
        <v>0</v>
      </c>
      <c r="AH59" s="6">
        <v>0</v>
      </c>
      <c r="AI59" s="6">
        <v>0</v>
      </c>
      <c r="AJ59" s="6">
        <v>0</v>
      </c>
      <c r="AK59" s="6">
        <v>0</v>
      </c>
      <c r="AL59" s="6">
        <v>0</v>
      </c>
      <c r="AM59" s="6">
        <v>0</v>
      </c>
      <c r="AN59" s="6">
        <v>0</v>
      </c>
      <c r="AO59" s="6">
        <v>0</v>
      </c>
      <c r="AP59" s="6">
        <v>0</v>
      </c>
      <c r="AQ59" s="6">
        <v>0</v>
      </c>
      <c r="AR59" s="6">
        <v>0</v>
      </c>
      <c r="AS59" s="6">
        <v>0</v>
      </c>
      <c r="AT59" s="6">
        <v>0</v>
      </c>
      <c r="AU59" s="6">
        <v>0</v>
      </c>
      <c r="AV59" s="6">
        <v>0</v>
      </c>
      <c r="AW59" s="6">
        <v>0</v>
      </c>
      <c r="AX59" s="6">
        <v>0</v>
      </c>
      <c r="AY59" s="6">
        <v>0</v>
      </c>
      <c r="AZ59" s="6">
        <v>0</v>
      </c>
      <c r="BA59" s="6">
        <v>0</v>
      </c>
      <c r="BB59" s="6">
        <v>0</v>
      </c>
      <c r="BC59" s="6">
        <v>0</v>
      </c>
      <c r="BD59" s="6">
        <v>0</v>
      </c>
      <c r="BE59" s="6">
        <v>0</v>
      </c>
      <c r="BF59" s="6">
        <v>0</v>
      </c>
      <c r="BG59" s="6">
        <v>0</v>
      </c>
      <c r="BH59" s="6">
        <v>0</v>
      </c>
      <c r="BI59" s="6">
        <v>0</v>
      </c>
      <c r="BJ59" s="6">
        <v>0</v>
      </c>
      <c r="BK59" s="6">
        <v>0</v>
      </c>
      <c r="BL59" s="6">
        <v>0</v>
      </c>
      <c r="BM59" s="6">
        <v>0</v>
      </c>
      <c r="BN59" s="6">
        <v>0</v>
      </c>
      <c r="BO59" s="6">
        <v>0</v>
      </c>
      <c r="BP59" s="6">
        <v>0</v>
      </c>
      <c r="BQ59" s="7"/>
      <c r="BR59" s="8">
        <f t="shared" si="26"/>
        <v>1</v>
      </c>
    </row>
    <row r="60" spans="1:70" ht="14.25" customHeight="1" x14ac:dyDescent="0.55000000000000004">
      <c r="A60" s="3" t="str">
        <f t="shared" si="27"/>
        <v>Computer, electronic and optical products</v>
      </c>
      <c r="B60" t="str">
        <f>VLOOKUP(C60,'List DFØ'!$A:$B,2,FALSE)</f>
        <v>Andre driftsmidler</v>
      </c>
      <c r="C60" s="36">
        <v>499</v>
      </c>
      <c r="D60" s="6">
        <v>0</v>
      </c>
      <c r="E60" s="6">
        <v>0</v>
      </c>
      <c r="F60" s="6">
        <v>0</v>
      </c>
      <c r="G60" s="6">
        <v>0</v>
      </c>
      <c r="H60" s="6">
        <f>'Top 15 suppliers'!I248</f>
        <v>7.6445950718061706E-2</v>
      </c>
      <c r="I60" s="6">
        <v>0</v>
      </c>
      <c r="J60" s="6">
        <v>0</v>
      </c>
      <c r="K60" s="6">
        <v>0</v>
      </c>
      <c r="L60" s="6">
        <v>0</v>
      </c>
      <c r="M60" s="6">
        <v>0</v>
      </c>
      <c r="N60" s="6">
        <v>0</v>
      </c>
      <c r="O60" s="6">
        <v>0</v>
      </c>
      <c r="P60" s="6">
        <v>0</v>
      </c>
      <c r="Q60" s="6">
        <v>0</v>
      </c>
      <c r="R60" s="6">
        <v>0</v>
      </c>
      <c r="S60" s="6">
        <v>0</v>
      </c>
      <c r="T60" s="6">
        <f>'Top 15 suppliers'!I247</f>
        <v>0.7138528308772939</v>
      </c>
      <c r="U60" s="6">
        <v>0</v>
      </c>
      <c r="V60" s="6">
        <v>0</v>
      </c>
      <c r="W60" s="6">
        <v>0</v>
      </c>
      <c r="X60" s="6">
        <v>0</v>
      </c>
      <c r="Y60" s="6">
        <v>0</v>
      </c>
      <c r="Z60" s="6">
        <v>0</v>
      </c>
      <c r="AA60" s="6">
        <v>0</v>
      </c>
      <c r="AB60" s="6">
        <v>0</v>
      </c>
      <c r="AC60" s="6">
        <v>0</v>
      </c>
      <c r="AD60" s="6">
        <f>'Top 15 suppliers'!I252</f>
        <v>2.8683894290259252E-2</v>
      </c>
      <c r="AE60" s="6">
        <v>0</v>
      </c>
      <c r="AF60" s="6">
        <v>0</v>
      </c>
      <c r="AG60" s="6">
        <v>0</v>
      </c>
      <c r="AH60" s="6">
        <v>0</v>
      </c>
      <c r="AI60" s="6">
        <v>0</v>
      </c>
      <c r="AJ60" s="6">
        <v>0</v>
      </c>
      <c r="AK60" s="6">
        <v>0</v>
      </c>
      <c r="AL60" s="6">
        <v>0</v>
      </c>
      <c r="AM60" s="6">
        <v>0</v>
      </c>
      <c r="AN60" s="6">
        <v>0</v>
      </c>
      <c r="AO60" s="6">
        <v>0</v>
      </c>
      <c r="AP60" s="6">
        <v>0</v>
      </c>
      <c r="AQ60" s="6">
        <f>'Top 15 suppliers'!I249</f>
        <v>5.458236493272034E-2</v>
      </c>
      <c r="AR60" s="6">
        <v>0</v>
      </c>
      <c r="AS60" s="6">
        <v>0</v>
      </c>
      <c r="AT60" s="6">
        <v>0</v>
      </c>
      <c r="AU60" s="6">
        <f>'Top 15 suppliers'!I250</f>
        <v>3.9099149156293304E-2</v>
      </c>
      <c r="AV60" s="6">
        <v>0</v>
      </c>
      <c r="AW60" s="6">
        <v>0</v>
      </c>
      <c r="AX60" s="6">
        <v>0</v>
      </c>
      <c r="AY60" s="6">
        <f>'Top 15 suppliers'!I254</f>
        <v>2.5728610950695483E-2</v>
      </c>
      <c r="AZ60" s="6">
        <v>0</v>
      </c>
      <c r="BA60" s="6">
        <f>'Top 15 suppliers'!I253</f>
        <v>2.630301573352551E-2</v>
      </c>
      <c r="BB60" s="6">
        <v>0</v>
      </c>
      <c r="BC60" s="6">
        <v>0</v>
      </c>
      <c r="BD60" s="6">
        <v>0</v>
      </c>
      <c r="BE60" s="6">
        <v>0</v>
      </c>
      <c r="BF60" s="6">
        <f>'Top 15 suppliers'!I251</f>
        <v>3.5304183341150451E-2</v>
      </c>
      <c r="BG60" s="6">
        <v>0</v>
      </c>
      <c r="BH60" s="6">
        <v>0</v>
      </c>
      <c r="BI60" s="6">
        <v>0</v>
      </c>
      <c r="BJ60" s="6">
        <v>0</v>
      </c>
      <c r="BK60" s="6">
        <v>0</v>
      </c>
      <c r="BL60" s="6">
        <v>0</v>
      </c>
      <c r="BM60" s="6">
        <v>0</v>
      </c>
      <c r="BN60" s="6">
        <v>0</v>
      </c>
      <c r="BO60" s="6">
        <v>0</v>
      </c>
      <c r="BP60" s="6">
        <v>0</v>
      </c>
      <c r="BR60" s="8">
        <f t="shared" si="26"/>
        <v>1</v>
      </c>
    </row>
    <row r="61" spans="1:70" ht="14.25" customHeight="1" x14ac:dyDescent="0.55000000000000004">
      <c r="A61" t="str">
        <f t="shared" si="27"/>
        <v>Creative, arts and entertainment services; library, archive, museum and other cultural services; gambling and betting services</v>
      </c>
      <c r="B61" t="str">
        <f>VLOOKUP(C61,'List DFØ'!$A:$B,2,FALSE)</f>
        <v>Gaver til ansatte</v>
      </c>
      <c r="C61" s="36">
        <v>590</v>
      </c>
      <c r="D61" s="41">
        <f>'Top 15 suppliers'!H265</f>
        <v>8.4212677095284558E-2</v>
      </c>
      <c r="E61" s="41">
        <v>0</v>
      </c>
      <c r="F61" s="41">
        <v>0</v>
      </c>
      <c r="G61" s="41">
        <v>0</v>
      </c>
      <c r="H61" s="41">
        <v>0</v>
      </c>
      <c r="I61" s="41">
        <f>'Top 15 suppliers'!J273</f>
        <v>0.16663612648953624</v>
      </c>
      <c r="J61" s="41">
        <v>0</v>
      </c>
      <c r="K61" s="41">
        <v>0</v>
      </c>
      <c r="L61" s="41">
        <v>0</v>
      </c>
      <c r="M61" s="41">
        <v>0</v>
      </c>
      <c r="N61" s="41">
        <v>0</v>
      </c>
      <c r="O61" s="41">
        <v>0</v>
      </c>
      <c r="P61" s="41">
        <v>0</v>
      </c>
      <c r="Q61" s="41">
        <f>'Top 15 suppliers'!H269</f>
        <v>1.0976038766759002E-2</v>
      </c>
      <c r="R61" s="41">
        <v>0</v>
      </c>
      <c r="S61" s="41">
        <v>0</v>
      </c>
      <c r="T61" s="41">
        <f>'Top 15 suppliers'!J274</f>
        <v>0.16663612648953624</v>
      </c>
      <c r="U61" s="41">
        <v>0</v>
      </c>
      <c r="V61" s="41">
        <v>0</v>
      </c>
      <c r="W61" s="41">
        <v>0</v>
      </c>
      <c r="X61" s="41">
        <v>0</v>
      </c>
      <c r="Y61" s="41">
        <f>'Top 15 suppliers'!J271</f>
        <v>0.16663612648953624</v>
      </c>
      <c r="Z61" s="41">
        <v>0</v>
      </c>
      <c r="AA61" s="41">
        <v>0</v>
      </c>
      <c r="AB61" s="41">
        <v>0</v>
      </c>
      <c r="AC61" s="41">
        <v>0</v>
      </c>
      <c r="AD61" s="41">
        <v>0</v>
      </c>
      <c r="AE61" s="41">
        <v>0</v>
      </c>
      <c r="AF61" s="41">
        <v>0</v>
      </c>
      <c r="AG61" s="41">
        <v>0</v>
      </c>
      <c r="AH61" s="41">
        <v>0</v>
      </c>
      <c r="AI61" s="41">
        <v>0</v>
      </c>
      <c r="AJ61" s="41">
        <v>0</v>
      </c>
      <c r="AK61" s="41">
        <v>0</v>
      </c>
      <c r="AL61" s="41">
        <v>0</v>
      </c>
      <c r="AM61" s="41">
        <f>'Top 15 suppliers'!H268+'Top 15 suppliers'!J270</f>
        <v>0.17952767115642049</v>
      </c>
      <c r="AN61" s="41">
        <f>'Top 15 suppliers'!H267</f>
        <v>2.105511147666761E-2</v>
      </c>
      <c r="AO61" s="41">
        <v>0</v>
      </c>
      <c r="AP61" s="41">
        <v>0</v>
      </c>
      <c r="AQ61" s="41">
        <v>0</v>
      </c>
      <c r="AR61" s="41">
        <v>0</v>
      </c>
      <c r="AS61" s="41">
        <v>0</v>
      </c>
      <c r="AT61" s="41">
        <v>0</v>
      </c>
      <c r="AU61" s="41">
        <v>0</v>
      </c>
      <c r="AV61" s="41">
        <v>0</v>
      </c>
      <c r="AW61" s="41">
        <v>0</v>
      </c>
      <c r="AX61" s="41">
        <v>0</v>
      </c>
      <c r="AY61" s="41">
        <v>0</v>
      </c>
      <c r="AZ61" s="41">
        <v>0</v>
      </c>
      <c r="BA61" s="41">
        <v>0</v>
      </c>
      <c r="BB61" s="41">
        <v>0</v>
      </c>
      <c r="BC61" s="41">
        <v>0</v>
      </c>
      <c r="BD61" s="41">
        <v>0</v>
      </c>
      <c r="BE61" s="41">
        <v>0</v>
      </c>
      <c r="BF61" s="41">
        <v>0</v>
      </c>
      <c r="BG61" s="41">
        <v>0</v>
      </c>
      <c r="BH61" s="41">
        <v>0</v>
      </c>
      <c r="BI61" s="41">
        <v>0</v>
      </c>
      <c r="BJ61" s="41">
        <f>'Top 15 suppliers'!J272+'Top 15 suppliers'!H266</f>
        <v>0.20432012203625971</v>
      </c>
      <c r="BK61" s="41">
        <v>0</v>
      </c>
      <c r="BL61" s="41">
        <v>0</v>
      </c>
      <c r="BM61" s="41">
        <v>0</v>
      </c>
      <c r="BN61" s="41">
        <v>0</v>
      </c>
      <c r="BO61" s="41">
        <v>0</v>
      </c>
      <c r="BP61" s="41">
        <v>0</v>
      </c>
      <c r="BR61" s="8">
        <f t="shared" si="26"/>
        <v>1</v>
      </c>
    </row>
    <row r="62" spans="1:70" customFormat="1" ht="14.4" x14ac:dyDescent="0.55000000000000004">
      <c r="A62" t="str">
        <f t="shared" si="27"/>
        <v>Accommodation and food services</v>
      </c>
      <c r="B62" t="s">
        <v>149</v>
      </c>
      <c r="C62" s="36">
        <v>591</v>
      </c>
      <c r="D62" s="6">
        <v>0</v>
      </c>
      <c r="E62" s="6">
        <v>0</v>
      </c>
      <c r="F62" s="6">
        <v>0</v>
      </c>
      <c r="G62" s="6">
        <v>0</v>
      </c>
      <c r="H62" s="6">
        <v>0</v>
      </c>
      <c r="I62" s="6">
        <v>0</v>
      </c>
      <c r="J62" s="6">
        <v>0</v>
      </c>
      <c r="K62" s="6">
        <v>0</v>
      </c>
      <c r="L62" s="6">
        <v>0</v>
      </c>
      <c r="M62" s="6">
        <v>0</v>
      </c>
      <c r="N62" s="6">
        <v>0</v>
      </c>
      <c r="O62" s="6">
        <v>0</v>
      </c>
      <c r="P62" s="6">
        <v>0</v>
      </c>
      <c r="Q62" s="6">
        <v>0</v>
      </c>
      <c r="R62" s="6">
        <v>0</v>
      </c>
      <c r="S62" s="6">
        <v>0</v>
      </c>
      <c r="T62" s="6">
        <v>0</v>
      </c>
      <c r="U62" s="6">
        <v>0</v>
      </c>
      <c r="V62" s="6">
        <v>0</v>
      </c>
      <c r="W62" s="6">
        <v>0</v>
      </c>
      <c r="X62" s="6">
        <v>0</v>
      </c>
      <c r="Y62" s="6">
        <v>0</v>
      </c>
      <c r="Z62" s="6">
        <v>0</v>
      </c>
      <c r="AA62" s="6">
        <v>0</v>
      </c>
      <c r="AB62" s="6">
        <v>0</v>
      </c>
      <c r="AC62" s="6">
        <v>0</v>
      </c>
      <c r="AD62" s="6">
        <v>0</v>
      </c>
      <c r="AE62" s="6">
        <v>0</v>
      </c>
      <c r="AF62" s="6">
        <v>0</v>
      </c>
      <c r="AG62" s="6">
        <v>0</v>
      </c>
      <c r="AH62" s="6">
        <v>0</v>
      </c>
      <c r="AI62" s="6">
        <v>0</v>
      </c>
      <c r="AJ62" s="6">
        <v>0</v>
      </c>
      <c r="AK62" s="6">
        <v>0</v>
      </c>
      <c r="AL62" s="6">
        <v>0</v>
      </c>
      <c r="AM62" s="6">
        <v>1</v>
      </c>
      <c r="AN62" s="6">
        <v>0</v>
      </c>
      <c r="AO62" s="6">
        <v>0</v>
      </c>
      <c r="AP62" s="6">
        <v>0</v>
      </c>
      <c r="AQ62" s="6">
        <v>0</v>
      </c>
      <c r="AR62" s="6">
        <v>0</v>
      </c>
      <c r="AS62" s="6">
        <v>0</v>
      </c>
      <c r="AT62" s="6">
        <v>0</v>
      </c>
      <c r="AU62" s="6">
        <v>0</v>
      </c>
      <c r="AV62" s="6">
        <v>0</v>
      </c>
      <c r="AW62" s="6">
        <v>0</v>
      </c>
      <c r="AX62" s="6">
        <v>0</v>
      </c>
      <c r="AY62" s="6">
        <v>0</v>
      </c>
      <c r="AZ62" s="6">
        <v>0</v>
      </c>
      <c r="BA62" s="6">
        <v>0</v>
      </c>
      <c r="BB62" s="6">
        <v>0</v>
      </c>
      <c r="BC62" s="6">
        <v>0</v>
      </c>
      <c r="BD62" s="6">
        <v>0</v>
      </c>
      <c r="BE62" s="6">
        <v>0</v>
      </c>
      <c r="BF62" s="6">
        <v>0</v>
      </c>
      <c r="BG62" s="6">
        <v>0</v>
      </c>
      <c r="BH62" s="6">
        <v>0</v>
      </c>
      <c r="BI62" s="6">
        <v>0</v>
      </c>
      <c r="BJ62" s="6">
        <v>0</v>
      </c>
      <c r="BK62" s="6">
        <v>0</v>
      </c>
      <c r="BL62" s="6">
        <v>0</v>
      </c>
      <c r="BM62" s="6">
        <v>0</v>
      </c>
      <c r="BN62" s="6">
        <v>0</v>
      </c>
      <c r="BO62" s="6">
        <v>0</v>
      </c>
      <c r="BP62" s="6">
        <v>0</v>
      </c>
      <c r="BQ62" s="7"/>
      <c r="BR62" s="8">
        <f t="shared" si="26"/>
        <v>1</v>
      </c>
    </row>
    <row r="63" spans="1:70" customFormat="1" ht="14.4" x14ac:dyDescent="0.55000000000000004">
      <c r="A63" t="str">
        <f t="shared" si="27"/>
        <v>Insurance, reinsurance and pension funding services, except compulsory social security</v>
      </c>
      <c r="B63" t="s">
        <v>150</v>
      </c>
      <c r="C63" s="36">
        <v>592</v>
      </c>
      <c r="D63" s="6">
        <v>0</v>
      </c>
      <c r="E63" s="6">
        <v>0</v>
      </c>
      <c r="F63" s="6">
        <v>0</v>
      </c>
      <c r="G63" s="6">
        <v>0</v>
      </c>
      <c r="H63" s="6">
        <v>0</v>
      </c>
      <c r="I63" s="6">
        <v>0</v>
      </c>
      <c r="J63" s="6">
        <v>0</v>
      </c>
      <c r="K63" s="6">
        <v>0</v>
      </c>
      <c r="L63" s="6">
        <v>0</v>
      </c>
      <c r="M63" s="6">
        <v>0</v>
      </c>
      <c r="N63" s="6">
        <v>0</v>
      </c>
      <c r="O63" s="6">
        <v>0</v>
      </c>
      <c r="P63" s="6">
        <v>0</v>
      </c>
      <c r="Q63" s="6">
        <v>0</v>
      </c>
      <c r="R63" s="6">
        <v>0</v>
      </c>
      <c r="S63" s="6">
        <v>0</v>
      </c>
      <c r="T63" s="6">
        <v>0</v>
      </c>
      <c r="U63" s="6">
        <v>0</v>
      </c>
      <c r="V63" s="6">
        <v>0</v>
      </c>
      <c r="W63" s="6">
        <v>0</v>
      </c>
      <c r="X63" s="6">
        <v>0</v>
      </c>
      <c r="Y63" s="6">
        <v>0</v>
      </c>
      <c r="Z63" s="6">
        <v>0</v>
      </c>
      <c r="AA63" s="6">
        <v>0</v>
      </c>
      <c r="AB63" s="6">
        <v>0</v>
      </c>
      <c r="AC63" s="6">
        <v>0</v>
      </c>
      <c r="AD63" s="6">
        <v>0</v>
      </c>
      <c r="AE63" s="6">
        <v>0</v>
      </c>
      <c r="AF63" s="6">
        <v>0</v>
      </c>
      <c r="AG63" s="6">
        <v>0</v>
      </c>
      <c r="AH63" s="6">
        <v>0</v>
      </c>
      <c r="AI63" s="6">
        <v>0</v>
      </c>
      <c r="AJ63" s="6">
        <v>0</v>
      </c>
      <c r="AK63" s="6">
        <v>0</v>
      </c>
      <c r="AL63" s="6">
        <v>0</v>
      </c>
      <c r="AM63" s="6">
        <v>0</v>
      </c>
      <c r="AN63" s="6">
        <v>0</v>
      </c>
      <c r="AO63" s="6">
        <v>0</v>
      </c>
      <c r="AP63" s="6">
        <v>0</v>
      </c>
      <c r="AQ63" s="6">
        <v>0</v>
      </c>
      <c r="AR63" s="6">
        <v>0</v>
      </c>
      <c r="AS63" s="6">
        <v>1</v>
      </c>
      <c r="AT63" s="6">
        <v>0</v>
      </c>
      <c r="AU63" s="6">
        <v>0</v>
      </c>
      <c r="AV63" s="6">
        <v>0</v>
      </c>
      <c r="AW63" s="6">
        <v>0</v>
      </c>
      <c r="AX63" s="6">
        <v>0</v>
      </c>
      <c r="AY63" s="6">
        <v>0</v>
      </c>
      <c r="AZ63" s="6">
        <v>0</v>
      </c>
      <c r="BA63" s="6">
        <v>0</v>
      </c>
      <c r="BB63" s="6">
        <v>0</v>
      </c>
      <c r="BC63" s="6">
        <v>0</v>
      </c>
      <c r="BD63" s="6">
        <v>0</v>
      </c>
      <c r="BE63" s="6">
        <v>0</v>
      </c>
      <c r="BF63" s="6">
        <v>0</v>
      </c>
      <c r="BG63" s="6">
        <v>0</v>
      </c>
      <c r="BH63" s="6">
        <v>0</v>
      </c>
      <c r="BI63" s="6">
        <v>0</v>
      </c>
      <c r="BJ63" s="6">
        <v>0</v>
      </c>
      <c r="BK63" s="6">
        <v>0</v>
      </c>
      <c r="BL63" s="6">
        <v>0</v>
      </c>
      <c r="BM63" s="6">
        <v>0</v>
      </c>
      <c r="BN63" s="6">
        <v>0</v>
      </c>
      <c r="BO63" s="6">
        <v>0</v>
      </c>
      <c r="BP63" s="6">
        <v>0</v>
      </c>
      <c r="BQ63" s="7"/>
      <c r="BR63" s="8">
        <f t="shared" si="26"/>
        <v>1</v>
      </c>
    </row>
    <row r="64" spans="1:70" ht="14.25" customHeight="1" x14ac:dyDescent="0.55000000000000004">
      <c r="A64" t="str">
        <f t="shared" si="27"/>
        <v>Insurance, reinsurance and pension funding services, except compulsory social security</v>
      </c>
      <c r="B64" t="str">
        <f>VLOOKUP(C64,'List DFØ'!$A:$B,2,FALSE)</f>
        <v>Yrkesskadepremie</v>
      </c>
      <c r="C64">
        <v>593</v>
      </c>
      <c r="D64" s="6">
        <v>0</v>
      </c>
      <c r="E64" s="6">
        <v>0</v>
      </c>
      <c r="F64" s="6">
        <v>0</v>
      </c>
      <c r="G64" s="6">
        <v>0</v>
      </c>
      <c r="H64" s="6">
        <v>0</v>
      </c>
      <c r="I64" s="6">
        <v>0</v>
      </c>
      <c r="J64" s="6">
        <v>0</v>
      </c>
      <c r="K64" s="6">
        <v>0</v>
      </c>
      <c r="L64" s="6">
        <v>0</v>
      </c>
      <c r="M64" s="6">
        <v>0</v>
      </c>
      <c r="N64" s="6">
        <v>0</v>
      </c>
      <c r="O64" s="6">
        <v>0</v>
      </c>
      <c r="P64" s="6">
        <v>0</v>
      </c>
      <c r="Q64" s="6">
        <v>0</v>
      </c>
      <c r="R64" s="6">
        <v>0</v>
      </c>
      <c r="S64" s="6">
        <v>0</v>
      </c>
      <c r="T64" s="6">
        <v>0</v>
      </c>
      <c r="U64" s="6">
        <v>0</v>
      </c>
      <c r="V64" s="6">
        <v>0</v>
      </c>
      <c r="W64" s="6">
        <v>0</v>
      </c>
      <c r="X64" s="6">
        <v>0</v>
      </c>
      <c r="Y64" s="6">
        <v>0</v>
      </c>
      <c r="Z64" s="6">
        <v>0</v>
      </c>
      <c r="AA64" s="6">
        <v>0</v>
      </c>
      <c r="AB64" s="6">
        <v>0</v>
      </c>
      <c r="AC64" s="6">
        <v>0</v>
      </c>
      <c r="AD64" s="6">
        <v>0</v>
      </c>
      <c r="AE64" s="6">
        <v>0</v>
      </c>
      <c r="AF64" s="6">
        <v>0</v>
      </c>
      <c r="AG64" s="6">
        <v>0</v>
      </c>
      <c r="AH64" s="6">
        <v>0</v>
      </c>
      <c r="AI64" s="6">
        <v>0</v>
      </c>
      <c r="AJ64" s="6">
        <v>0</v>
      </c>
      <c r="AK64" s="6">
        <v>0</v>
      </c>
      <c r="AL64" s="6">
        <v>0</v>
      </c>
      <c r="AM64" s="6">
        <v>0</v>
      </c>
      <c r="AN64" s="6">
        <v>1.3819327075083971E-2</v>
      </c>
      <c r="AO64" s="6">
        <v>0</v>
      </c>
      <c r="AP64" s="6">
        <v>0</v>
      </c>
      <c r="AQ64" s="6">
        <v>1.3419898246928495E-2</v>
      </c>
      <c r="AR64" s="6">
        <v>0</v>
      </c>
      <c r="AS64" s="6">
        <v>0.94015520598009827</v>
      </c>
      <c r="AT64" s="6">
        <v>0</v>
      </c>
      <c r="AU64" s="6">
        <v>0</v>
      </c>
      <c r="AV64" s="6">
        <v>3.9926951181376196E-3</v>
      </c>
      <c r="AW64" s="6">
        <v>0</v>
      </c>
      <c r="AX64" s="6">
        <v>0</v>
      </c>
      <c r="AY64" s="6">
        <v>0</v>
      </c>
      <c r="AZ64" s="6">
        <v>0</v>
      </c>
      <c r="BA64" s="6">
        <v>0</v>
      </c>
      <c r="BB64" s="6">
        <v>0</v>
      </c>
      <c r="BC64" s="6">
        <v>1.8430624788621354E-3</v>
      </c>
      <c r="BD64" s="6">
        <v>0</v>
      </c>
      <c r="BE64" s="6">
        <v>2.0585605905082967E-2</v>
      </c>
      <c r="BF64" s="6">
        <v>6.1842051958066122E-3</v>
      </c>
      <c r="BG64" s="6">
        <v>0</v>
      </c>
      <c r="BH64" s="6">
        <v>0</v>
      </c>
      <c r="BI64" s="6">
        <v>0</v>
      </c>
      <c r="BJ64" s="6">
        <v>0</v>
      </c>
      <c r="BK64" s="6">
        <v>0</v>
      </c>
      <c r="BL64" s="6">
        <v>0</v>
      </c>
      <c r="BM64" s="6">
        <v>0</v>
      </c>
      <c r="BN64" s="6">
        <v>0</v>
      </c>
      <c r="BO64" s="6">
        <v>0</v>
      </c>
      <c r="BP64" s="6">
        <v>0</v>
      </c>
      <c r="BR64" s="8">
        <f t="shared" si="26"/>
        <v>1</v>
      </c>
    </row>
    <row r="65" spans="1:70" s="44" customFormat="1" ht="14.25" customHeight="1" x14ac:dyDescent="0.55000000000000004">
      <c r="A65" s="3" t="str">
        <f t="shared" si="27"/>
        <v>Accommodation and food services</v>
      </c>
      <c r="B65" s="3" t="str">
        <f>VLOOKUP(C65,'List DFØ'!$A:$B,2,FALSE)</f>
        <v>Velferdstiltak</v>
      </c>
      <c r="C65" s="42">
        <v>596</v>
      </c>
      <c r="D65" s="43">
        <v>0</v>
      </c>
      <c r="E65" s="43">
        <v>0</v>
      </c>
      <c r="F65" s="43">
        <v>0</v>
      </c>
      <c r="G65" s="43">
        <v>0</v>
      </c>
      <c r="H65" s="43">
        <v>0</v>
      </c>
      <c r="I65" s="43">
        <v>0</v>
      </c>
      <c r="J65" s="43">
        <v>0</v>
      </c>
      <c r="K65" s="43">
        <v>0</v>
      </c>
      <c r="L65" s="43">
        <v>0</v>
      </c>
      <c r="M65" s="43">
        <v>0</v>
      </c>
      <c r="N65" s="43">
        <v>0</v>
      </c>
      <c r="O65" s="43">
        <v>0</v>
      </c>
      <c r="P65" s="43">
        <v>0</v>
      </c>
      <c r="Q65" s="43">
        <v>0</v>
      </c>
      <c r="R65" s="43">
        <v>0</v>
      </c>
      <c r="S65" s="43">
        <v>0</v>
      </c>
      <c r="T65" s="43">
        <v>0</v>
      </c>
      <c r="U65" s="43">
        <v>0</v>
      </c>
      <c r="V65" s="43">
        <v>0</v>
      </c>
      <c r="W65" s="43">
        <v>0</v>
      </c>
      <c r="X65" s="43">
        <v>0</v>
      </c>
      <c r="Y65" s="43">
        <f>'Top 15 suppliers'!I329</f>
        <v>6.0045379913341537E-2</v>
      </c>
      <c r="Z65" s="43">
        <v>0</v>
      </c>
      <c r="AA65" s="43">
        <v>0</v>
      </c>
      <c r="AB65" s="43">
        <v>0</v>
      </c>
      <c r="AC65" s="43">
        <v>0</v>
      </c>
      <c r="AD65" s="43">
        <v>0</v>
      </c>
      <c r="AE65" s="43">
        <v>0</v>
      </c>
      <c r="AF65" s="43">
        <v>0</v>
      </c>
      <c r="AG65" s="43">
        <v>0</v>
      </c>
      <c r="AH65" s="43">
        <v>0</v>
      </c>
      <c r="AI65" s="43">
        <v>0</v>
      </c>
      <c r="AJ65" s="43">
        <v>0</v>
      </c>
      <c r="AK65" s="43">
        <v>0</v>
      </c>
      <c r="AL65" s="43">
        <v>0</v>
      </c>
      <c r="AM65" s="43">
        <f>'Top 15 suppliers'!I328</f>
        <v>0.37083804331126374</v>
      </c>
      <c r="AN65" s="43">
        <v>0</v>
      </c>
      <c r="AO65" s="43">
        <v>0</v>
      </c>
      <c r="AP65" s="43">
        <v>0</v>
      </c>
      <c r="AQ65" s="43">
        <v>0</v>
      </c>
      <c r="AR65" s="43">
        <v>0</v>
      </c>
      <c r="AS65" s="43">
        <v>0</v>
      </c>
      <c r="AT65" s="43">
        <v>0</v>
      </c>
      <c r="AU65" s="43">
        <v>0</v>
      </c>
      <c r="AV65" s="43">
        <v>0</v>
      </c>
      <c r="AW65" s="43">
        <f>'Top 15 suppliers'!J335</f>
        <v>0</v>
      </c>
      <c r="AX65" s="43">
        <v>0</v>
      </c>
      <c r="AY65" s="43">
        <v>0</v>
      </c>
      <c r="AZ65" s="43">
        <f>'Top 15 suppliers'!I333</f>
        <v>4.5550051760457767E-2</v>
      </c>
      <c r="BA65" s="43">
        <f>'Top 15 suppliers'!I331</f>
        <v>5.1787524280317576E-2</v>
      </c>
      <c r="BB65" s="43">
        <v>0</v>
      </c>
      <c r="BC65" s="43">
        <v>0</v>
      </c>
      <c r="BD65" s="43">
        <v>0</v>
      </c>
      <c r="BE65" s="43">
        <f>'Top 15 suppliers'!I327</f>
        <v>0.32649706200839701</v>
      </c>
      <c r="BF65" s="43">
        <v>0</v>
      </c>
      <c r="BG65" s="43">
        <v>0</v>
      </c>
      <c r="BH65" s="43">
        <f>'Top 15 suppliers'!I330</f>
        <v>5.488927145862408E-2</v>
      </c>
      <c r="BI65" s="43">
        <v>0</v>
      </c>
      <c r="BJ65" s="43">
        <f>'Top 15 suppliers'!I332</f>
        <v>9.0392667267598398E-2</v>
      </c>
      <c r="BK65" s="43">
        <f>'Top 15 suppliers'!J337</f>
        <v>0</v>
      </c>
      <c r="BL65" s="43">
        <v>0</v>
      </c>
      <c r="BM65" s="43">
        <v>0</v>
      </c>
      <c r="BN65" s="43">
        <v>0</v>
      </c>
      <c r="BO65" s="43">
        <v>0</v>
      </c>
      <c r="BP65" s="43">
        <v>0</v>
      </c>
      <c r="BR65" s="8">
        <f t="shared" si="26"/>
        <v>1</v>
      </c>
    </row>
    <row r="66" spans="1:70" s="44" customFormat="1" ht="14.25" customHeight="1" x14ac:dyDescent="0.55000000000000004">
      <c r="A66" s="3" t="str">
        <f t="shared" si="27"/>
        <v>Human health services</v>
      </c>
      <c r="B66" s="3" t="str">
        <f>VLOOKUP(C66,'List DFØ'!$A:$B,2,FALSE)</f>
        <v>Annen personalkostnad</v>
      </c>
      <c r="C66" s="42">
        <v>599</v>
      </c>
      <c r="D66" s="43">
        <v>0</v>
      </c>
      <c r="E66" s="43">
        <v>0</v>
      </c>
      <c r="F66" s="43">
        <v>0</v>
      </c>
      <c r="G66" s="43">
        <v>0</v>
      </c>
      <c r="H66" s="43">
        <v>0</v>
      </c>
      <c r="I66" s="43">
        <v>0</v>
      </c>
      <c r="J66" s="43">
        <v>0</v>
      </c>
      <c r="K66" s="43">
        <v>0</v>
      </c>
      <c r="L66" s="43">
        <v>0</v>
      </c>
      <c r="M66" s="43">
        <v>0</v>
      </c>
      <c r="N66" s="43">
        <v>0</v>
      </c>
      <c r="O66" s="43">
        <v>0</v>
      </c>
      <c r="P66" s="43">
        <v>0</v>
      </c>
      <c r="Q66" s="43">
        <v>0</v>
      </c>
      <c r="R66" s="43">
        <v>0</v>
      </c>
      <c r="S66" s="43">
        <v>0</v>
      </c>
      <c r="T66" s="43">
        <v>0</v>
      </c>
      <c r="U66" s="43">
        <v>0</v>
      </c>
      <c r="V66" s="43">
        <v>0</v>
      </c>
      <c r="W66" s="43">
        <v>0</v>
      </c>
      <c r="X66" s="43">
        <v>0</v>
      </c>
      <c r="Y66" s="43">
        <v>0</v>
      </c>
      <c r="Z66" s="43">
        <v>0</v>
      </c>
      <c r="AA66" s="43">
        <v>0</v>
      </c>
      <c r="AB66" s="43">
        <v>0</v>
      </c>
      <c r="AC66" s="43">
        <v>0</v>
      </c>
      <c r="AD66" s="43">
        <v>0</v>
      </c>
      <c r="AE66" s="43">
        <v>0</v>
      </c>
      <c r="AF66" s="43">
        <v>0</v>
      </c>
      <c r="AG66" s="43">
        <v>0</v>
      </c>
      <c r="AH66" s="43">
        <v>0</v>
      </c>
      <c r="AI66" s="43">
        <v>0</v>
      </c>
      <c r="AJ66" s="43">
        <v>0</v>
      </c>
      <c r="AK66" s="43">
        <v>0</v>
      </c>
      <c r="AL66" s="43">
        <v>0</v>
      </c>
      <c r="AM66" s="43">
        <f>'Top 15 suppliers'!I345</f>
        <v>0.15488502504796411</v>
      </c>
      <c r="AN66" s="43">
        <v>0</v>
      </c>
      <c r="AO66" s="43">
        <v>0</v>
      </c>
      <c r="AP66" s="43">
        <v>0</v>
      </c>
      <c r="AQ66" s="43">
        <v>0</v>
      </c>
      <c r="AR66" s="43">
        <v>0</v>
      </c>
      <c r="AS66" s="43">
        <v>0</v>
      </c>
      <c r="AT66" s="43">
        <v>0</v>
      </c>
      <c r="AU66" s="43">
        <v>0</v>
      </c>
      <c r="AV66" s="43">
        <v>0</v>
      </c>
      <c r="AW66" s="43">
        <v>0</v>
      </c>
      <c r="AX66" s="43">
        <v>0</v>
      </c>
      <c r="AY66" s="43">
        <v>0</v>
      </c>
      <c r="AZ66" s="43">
        <v>0</v>
      </c>
      <c r="BA66" s="43">
        <v>0</v>
      </c>
      <c r="BB66" s="43">
        <v>0</v>
      </c>
      <c r="BC66" s="43">
        <v>0</v>
      </c>
      <c r="BD66" s="43">
        <v>0</v>
      </c>
      <c r="BE66" s="43">
        <f>'Top 15 suppliers'!I346</f>
        <v>4.5576967441587811E-2</v>
      </c>
      <c r="BF66" s="43">
        <f>'Top 15 suppliers'!I344</f>
        <v>0.11826209988805028</v>
      </c>
      <c r="BG66" s="43">
        <f>'Top 15 suppliers'!I347</f>
        <v>4.5142815038483712E-2</v>
      </c>
      <c r="BH66" s="43">
        <f>'Top 15 suppliers'!I343</f>
        <v>0.63613309258391393</v>
      </c>
      <c r="BI66" s="43">
        <v>0</v>
      </c>
      <c r="BJ66" s="43">
        <v>0</v>
      </c>
      <c r="BK66" s="43">
        <v>0</v>
      </c>
      <c r="BL66" s="43">
        <v>0</v>
      </c>
      <c r="BM66" s="43">
        <v>0</v>
      </c>
      <c r="BN66" s="43">
        <v>0</v>
      </c>
      <c r="BO66" s="43">
        <v>0</v>
      </c>
      <c r="BP66" s="43">
        <v>0</v>
      </c>
      <c r="BR66" s="8">
        <f t="shared" si="26"/>
        <v>0.99999999999999989</v>
      </c>
    </row>
    <row r="67" spans="1:70" ht="14.25" customHeight="1" x14ac:dyDescent="0.55000000000000004">
      <c r="A67" t="str">
        <f t="shared" si="27"/>
        <v>Air transport services</v>
      </c>
      <c r="B67" t="str">
        <f>VLOOKUP(C67,'List DFØ'!$A:$B,2,FALSE)</f>
        <v>Frakt, transport og forsikring ved vareforsendelse</v>
      </c>
      <c r="C67" s="36">
        <v>610</v>
      </c>
      <c r="D67" s="6">
        <v>1.6197765129980215E-3</v>
      </c>
      <c r="E67" s="6">
        <v>0</v>
      </c>
      <c r="F67" s="6">
        <v>3.9471396079899157E-4</v>
      </c>
      <c r="G67" s="6">
        <v>0</v>
      </c>
      <c r="H67" s="6">
        <v>8.4080254376353223E-4</v>
      </c>
      <c r="I67" s="6">
        <v>2.9592997199741023E-3</v>
      </c>
      <c r="J67" s="6">
        <v>0</v>
      </c>
      <c r="K67" s="6">
        <v>0</v>
      </c>
      <c r="L67" s="6">
        <v>6.0315362260321059E-3</v>
      </c>
      <c r="M67" s="6">
        <v>0</v>
      </c>
      <c r="N67" s="6">
        <v>0</v>
      </c>
      <c r="O67" s="6">
        <v>1.5777454437706083E-3</v>
      </c>
      <c r="P67" s="6">
        <v>1.4386172977285059E-4</v>
      </c>
      <c r="Q67" s="6">
        <v>0</v>
      </c>
      <c r="R67" s="6">
        <v>0</v>
      </c>
      <c r="S67" s="6">
        <v>2.5319664440021702E-3</v>
      </c>
      <c r="T67" s="6">
        <v>0</v>
      </c>
      <c r="U67" s="6">
        <v>1.8115921526951557E-3</v>
      </c>
      <c r="V67" s="6">
        <v>2.5959049905678816E-4</v>
      </c>
      <c r="W67" s="6">
        <v>0</v>
      </c>
      <c r="X67" s="6">
        <v>1.2041759603208975E-4</v>
      </c>
      <c r="Y67" s="6">
        <v>0</v>
      </c>
      <c r="Z67" s="6">
        <v>4.2150847437979564E-3</v>
      </c>
      <c r="AA67" s="6">
        <v>0</v>
      </c>
      <c r="AB67" s="6">
        <v>0</v>
      </c>
      <c r="AC67" s="6">
        <v>4.9789666585010751E-2</v>
      </c>
      <c r="AD67" s="6">
        <v>0.12594923938822228</v>
      </c>
      <c r="AE67" s="6">
        <v>0</v>
      </c>
      <c r="AF67" s="6">
        <v>0</v>
      </c>
      <c r="AG67" s="6">
        <v>0</v>
      </c>
      <c r="AH67" s="6">
        <v>0.11726616950482525</v>
      </c>
      <c r="AI67" s="6">
        <v>6.536186550053158E-2</v>
      </c>
      <c r="AJ67" s="6">
        <v>0.1887563933724534</v>
      </c>
      <c r="AK67" s="6">
        <v>0.17086345965793462</v>
      </c>
      <c r="AL67" s="6">
        <f>DFØ_matchingmatrise_prosent!AJ29+DFØ_matchingmatrise_prosent!BQ29</f>
        <v>0.15036451226863595</v>
      </c>
      <c r="AM67" s="6">
        <v>3.7373316612891905E-3</v>
      </c>
      <c r="AN67" s="6">
        <v>0</v>
      </c>
      <c r="AO67" s="6">
        <v>0</v>
      </c>
      <c r="AP67" s="6">
        <v>4.4113334560569796E-5</v>
      </c>
      <c r="AQ67" s="6">
        <v>6.2553211390120966E-5</v>
      </c>
      <c r="AR67" s="6">
        <v>1.8742988165970345E-3</v>
      </c>
      <c r="AS67" s="6">
        <v>0</v>
      </c>
      <c r="AT67" s="6">
        <v>0</v>
      </c>
      <c r="AU67" s="6">
        <v>0</v>
      </c>
      <c r="AV67" s="6">
        <v>3.2502094504236617E-4</v>
      </c>
      <c r="AW67" s="6">
        <v>7.3210102569129451E-2</v>
      </c>
      <c r="AX67" s="6">
        <v>0</v>
      </c>
      <c r="AY67" s="6">
        <v>0</v>
      </c>
      <c r="AZ67" s="6">
        <v>0</v>
      </c>
      <c r="BA67" s="6">
        <v>0</v>
      </c>
      <c r="BB67" s="6">
        <v>1.2156848987027256E-3</v>
      </c>
      <c r="BC67" s="6">
        <v>0</v>
      </c>
      <c r="BD67" s="6">
        <v>3.1019018603796085E-3</v>
      </c>
      <c r="BE67" s="6">
        <v>8.9008019473021463E-3</v>
      </c>
      <c r="BF67" s="6">
        <v>1.6598988034819597E-2</v>
      </c>
      <c r="BG67" s="6">
        <v>4.774078143573116E-5</v>
      </c>
      <c r="BH67" s="6">
        <v>0</v>
      </c>
      <c r="BI67" s="6">
        <v>4.2625697710474247E-6</v>
      </c>
      <c r="BJ67" s="6">
        <v>0</v>
      </c>
      <c r="BK67" s="6">
        <v>0</v>
      </c>
      <c r="BL67" s="6">
        <v>0</v>
      </c>
      <c r="BM67" s="6">
        <v>0</v>
      </c>
      <c r="BN67" s="6">
        <v>1.9505519272313015E-5</v>
      </c>
      <c r="BO67" s="6">
        <v>0</v>
      </c>
      <c r="BP67" s="6">
        <v>0</v>
      </c>
      <c r="BR67" s="8">
        <f t="shared" si="26"/>
        <v>1</v>
      </c>
    </row>
    <row r="68" spans="1:70" ht="14.25" customHeight="1" x14ac:dyDescent="0.55000000000000004">
      <c r="A68" t="str">
        <f t="shared" si="27"/>
        <v>Warehousing and support services for transportation</v>
      </c>
      <c r="B68" t="str">
        <f>VLOOKUP(C68,'List DFØ'!$A:$B,2,FALSE)</f>
        <v>Toll og spedisjon ved vareforsendelse</v>
      </c>
      <c r="C68">
        <v>611</v>
      </c>
      <c r="D68" s="6">
        <v>0</v>
      </c>
      <c r="E68" s="6">
        <v>0</v>
      </c>
      <c r="F68" s="6">
        <v>0</v>
      </c>
      <c r="G68" s="6">
        <v>0</v>
      </c>
      <c r="H68" s="6">
        <v>0</v>
      </c>
      <c r="I68" s="6">
        <v>0</v>
      </c>
      <c r="J68" s="6">
        <v>0</v>
      </c>
      <c r="K68" s="6">
        <v>0</v>
      </c>
      <c r="L68" s="6">
        <v>0</v>
      </c>
      <c r="M68" s="6">
        <v>0</v>
      </c>
      <c r="N68" s="6">
        <v>0</v>
      </c>
      <c r="O68" s="6">
        <v>0</v>
      </c>
      <c r="P68" s="6">
        <v>0</v>
      </c>
      <c r="Q68" s="6">
        <v>0</v>
      </c>
      <c r="R68" s="6">
        <v>0</v>
      </c>
      <c r="S68" s="6">
        <v>0</v>
      </c>
      <c r="T68" s="6">
        <v>0</v>
      </c>
      <c r="U68" s="6">
        <v>0</v>
      </c>
      <c r="V68" s="6">
        <v>0</v>
      </c>
      <c r="W68" s="6">
        <v>0</v>
      </c>
      <c r="X68" s="6">
        <v>0</v>
      </c>
      <c r="Y68" s="6">
        <v>0</v>
      </c>
      <c r="Z68" s="6">
        <v>0</v>
      </c>
      <c r="AA68" s="6">
        <v>0</v>
      </c>
      <c r="AB68" s="6">
        <v>0</v>
      </c>
      <c r="AC68" s="6">
        <v>0</v>
      </c>
      <c r="AD68" s="6">
        <v>0</v>
      </c>
      <c r="AE68" s="6">
        <v>0</v>
      </c>
      <c r="AF68" s="6">
        <v>0</v>
      </c>
      <c r="AG68" s="6">
        <v>0</v>
      </c>
      <c r="AH68" s="6">
        <v>0.10107302132591083</v>
      </c>
      <c r="AI68" s="6">
        <v>0</v>
      </c>
      <c r="AJ68" s="6">
        <v>0</v>
      </c>
      <c r="AK68" s="6">
        <v>0.57593410800575318</v>
      </c>
      <c r="AL68" s="6">
        <v>0.32299287066833604</v>
      </c>
      <c r="AM68" s="6">
        <v>0</v>
      </c>
      <c r="AN68" s="6">
        <v>0</v>
      </c>
      <c r="AO68" s="6">
        <v>0</v>
      </c>
      <c r="AP68" s="6">
        <v>0</v>
      </c>
      <c r="AQ68" s="6">
        <v>0</v>
      </c>
      <c r="AR68" s="6">
        <v>0</v>
      </c>
      <c r="AS68" s="6">
        <v>0</v>
      </c>
      <c r="AT68" s="6">
        <v>0</v>
      </c>
      <c r="AU68" s="6">
        <v>0</v>
      </c>
      <c r="AV68" s="6">
        <v>0</v>
      </c>
      <c r="AW68" s="6">
        <v>0</v>
      </c>
      <c r="AX68" s="6">
        <v>0</v>
      </c>
      <c r="AY68" s="6">
        <v>0</v>
      </c>
      <c r="AZ68" s="6">
        <v>0</v>
      </c>
      <c r="BA68" s="6">
        <v>0</v>
      </c>
      <c r="BB68" s="6">
        <v>0</v>
      </c>
      <c r="BC68" s="6">
        <v>0</v>
      </c>
      <c r="BD68" s="6">
        <v>0</v>
      </c>
      <c r="BE68" s="6">
        <v>0</v>
      </c>
      <c r="BF68" s="6">
        <v>0</v>
      </c>
      <c r="BG68" s="6">
        <v>0</v>
      </c>
      <c r="BH68" s="6">
        <v>0</v>
      </c>
      <c r="BI68" s="6">
        <v>0</v>
      </c>
      <c r="BJ68" s="6">
        <v>0</v>
      </c>
      <c r="BK68" s="6">
        <v>0</v>
      </c>
      <c r="BL68" s="6">
        <v>0</v>
      </c>
      <c r="BM68" s="6">
        <v>0</v>
      </c>
      <c r="BN68" s="6">
        <v>0</v>
      </c>
      <c r="BO68" s="6">
        <v>0</v>
      </c>
      <c r="BP68" s="6">
        <v>0</v>
      </c>
      <c r="BR68" s="8">
        <f t="shared" si="26"/>
        <v>1</v>
      </c>
    </row>
    <row r="69" spans="1:70" ht="14.25" customHeight="1" x14ac:dyDescent="0.55000000000000004">
      <c r="A69" s="3" t="str">
        <f t="shared" si="27"/>
        <v>Warehousing and support services for transportation</v>
      </c>
      <c r="B69" t="str">
        <f>VLOOKUP(C69,'List DFØ'!$A:$B,2,FALSE)</f>
        <v>Frakt, transport m.m. ved utdeling av driftsmateriell</v>
      </c>
      <c r="C69" s="36">
        <v>614</v>
      </c>
      <c r="D69" s="6">
        <f>D68</f>
        <v>0</v>
      </c>
      <c r="E69" s="6">
        <f t="shared" ref="E69:BP69" si="36">E68</f>
        <v>0</v>
      </c>
      <c r="F69" s="6">
        <f t="shared" si="36"/>
        <v>0</v>
      </c>
      <c r="G69" s="6">
        <f t="shared" si="36"/>
        <v>0</v>
      </c>
      <c r="H69" s="6">
        <f t="shared" si="36"/>
        <v>0</v>
      </c>
      <c r="I69" s="6">
        <f t="shared" si="36"/>
        <v>0</v>
      </c>
      <c r="J69" s="6">
        <f t="shared" si="36"/>
        <v>0</v>
      </c>
      <c r="K69" s="6">
        <f t="shared" si="36"/>
        <v>0</v>
      </c>
      <c r="L69" s="6">
        <f t="shared" si="36"/>
        <v>0</v>
      </c>
      <c r="M69" s="6">
        <f t="shared" si="36"/>
        <v>0</v>
      </c>
      <c r="N69" s="6">
        <f t="shared" si="36"/>
        <v>0</v>
      </c>
      <c r="O69" s="6">
        <f t="shared" si="36"/>
        <v>0</v>
      </c>
      <c r="P69" s="6">
        <f t="shared" si="36"/>
        <v>0</v>
      </c>
      <c r="Q69" s="6">
        <f t="shared" si="36"/>
        <v>0</v>
      </c>
      <c r="R69" s="6">
        <f t="shared" si="36"/>
        <v>0</v>
      </c>
      <c r="S69" s="6">
        <f t="shared" si="36"/>
        <v>0</v>
      </c>
      <c r="T69" s="6">
        <f t="shared" si="36"/>
        <v>0</v>
      </c>
      <c r="U69" s="6">
        <f t="shared" si="36"/>
        <v>0</v>
      </c>
      <c r="V69" s="6">
        <f t="shared" si="36"/>
        <v>0</v>
      </c>
      <c r="W69" s="6">
        <f t="shared" si="36"/>
        <v>0</v>
      </c>
      <c r="X69" s="6">
        <f t="shared" si="36"/>
        <v>0</v>
      </c>
      <c r="Y69" s="6">
        <f t="shared" si="36"/>
        <v>0</v>
      </c>
      <c r="Z69" s="6">
        <f t="shared" si="36"/>
        <v>0</v>
      </c>
      <c r="AA69" s="6">
        <f t="shared" si="36"/>
        <v>0</v>
      </c>
      <c r="AB69" s="6">
        <f t="shared" si="36"/>
        <v>0</v>
      </c>
      <c r="AC69" s="6">
        <f t="shared" si="36"/>
        <v>0</v>
      </c>
      <c r="AD69" s="6">
        <f t="shared" si="36"/>
        <v>0</v>
      </c>
      <c r="AE69" s="6">
        <f t="shared" si="36"/>
        <v>0</v>
      </c>
      <c r="AF69" s="6">
        <f t="shared" si="36"/>
        <v>0</v>
      </c>
      <c r="AG69" s="6">
        <f t="shared" si="36"/>
        <v>0</v>
      </c>
      <c r="AH69" s="6">
        <f t="shared" si="36"/>
        <v>0.10107302132591083</v>
      </c>
      <c r="AI69" s="6">
        <f t="shared" si="36"/>
        <v>0</v>
      </c>
      <c r="AJ69" s="6">
        <f t="shared" si="36"/>
        <v>0</v>
      </c>
      <c r="AK69" s="6">
        <f t="shared" si="36"/>
        <v>0.57593410800575318</v>
      </c>
      <c r="AL69" s="6">
        <f t="shared" si="36"/>
        <v>0.32299287066833604</v>
      </c>
      <c r="AM69" s="6">
        <f t="shared" si="36"/>
        <v>0</v>
      </c>
      <c r="AN69" s="6">
        <f t="shared" si="36"/>
        <v>0</v>
      </c>
      <c r="AO69" s="6">
        <f t="shared" si="36"/>
        <v>0</v>
      </c>
      <c r="AP69" s="6">
        <f t="shared" si="36"/>
        <v>0</v>
      </c>
      <c r="AQ69" s="6">
        <f t="shared" si="36"/>
        <v>0</v>
      </c>
      <c r="AR69" s="6">
        <f t="shared" si="36"/>
        <v>0</v>
      </c>
      <c r="AS69" s="6">
        <f t="shared" si="36"/>
        <v>0</v>
      </c>
      <c r="AT69" s="6">
        <f t="shared" si="36"/>
        <v>0</v>
      </c>
      <c r="AU69" s="6">
        <f t="shared" si="36"/>
        <v>0</v>
      </c>
      <c r="AV69" s="6">
        <f t="shared" si="36"/>
        <v>0</v>
      </c>
      <c r="AW69" s="6">
        <f t="shared" si="36"/>
        <v>0</v>
      </c>
      <c r="AX69" s="6">
        <f t="shared" si="36"/>
        <v>0</v>
      </c>
      <c r="AY69" s="6">
        <f t="shared" si="36"/>
        <v>0</v>
      </c>
      <c r="AZ69" s="6">
        <f t="shared" si="36"/>
        <v>0</v>
      </c>
      <c r="BA69" s="6">
        <f t="shared" si="36"/>
        <v>0</v>
      </c>
      <c r="BB69" s="6">
        <f t="shared" si="36"/>
        <v>0</v>
      </c>
      <c r="BC69" s="6">
        <f t="shared" si="36"/>
        <v>0</v>
      </c>
      <c r="BD69" s="6">
        <f t="shared" si="36"/>
        <v>0</v>
      </c>
      <c r="BE69" s="6">
        <f t="shared" si="36"/>
        <v>0</v>
      </c>
      <c r="BF69" s="6">
        <f t="shared" si="36"/>
        <v>0</v>
      </c>
      <c r="BG69" s="6">
        <f t="shared" si="36"/>
        <v>0</v>
      </c>
      <c r="BH69" s="6">
        <f t="shared" si="36"/>
        <v>0</v>
      </c>
      <c r="BI69" s="6">
        <f t="shared" si="36"/>
        <v>0</v>
      </c>
      <c r="BJ69" s="6">
        <f t="shared" si="36"/>
        <v>0</v>
      </c>
      <c r="BK69" s="6">
        <f t="shared" si="36"/>
        <v>0</v>
      </c>
      <c r="BL69" s="6">
        <f t="shared" si="36"/>
        <v>0</v>
      </c>
      <c r="BM69" s="6">
        <f t="shared" si="36"/>
        <v>0</v>
      </c>
      <c r="BN69" s="6">
        <f t="shared" si="36"/>
        <v>0</v>
      </c>
      <c r="BO69" s="6">
        <f t="shared" si="36"/>
        <v>0</v>
      </c>
      <c r="BP69" s="6">
        <f t="shared" si="36"/>
        <v>0</v>
      </c>
      <c r="BR69" s="8">
        <f t="shared" si="26"/>
        <v>1</v>
      </c>
    </row>
    <row r="70" spans="1:70" ht="14.25" customHeight="1" x14ac:dyDescent="0.55000000000000004">
      <c r="A70" t="str">
        <f t="shared" si="27"/>
        <v>Water transport services</v>
      </c>
      <c r="B70" t="str">
        <f>VLOOKUP(C70,'List DFØ'!$A:$B,2,FALSE)</f>
        <v>Annen frakt- og transportkostnad ved salg</v>
      </c>
      <c r="C70">
        <v>619</v>
      </c>
      <c r="D70" s="6">
        <v>0</v>
      </c>
      <c r="E70" s="6">
        <v>0</v>
      </c>
      <c r="F70" s="6">
        <v>0</v>
      </c>
      <c r="G70" s="6">
        <v>0</v>
      </c>
      <c r="H70" s="6">
        <v>0</v>
      </c>
      <c r="I70" s="6">
        <v>5.0358612327178311E-3</v>
      </c>
      <c r="J70" s="6">
        <v>0</v>
      </c>
      <c r="K70" s="6">
        <v>0</v>
      </c>
      <c r="L70" s="6">
        <v>0</v>
      </c>
      <c r="M70" s="6">
        <v>0</v>
      </c>
      <c r="N70" s="6">
        <v>0</v>
      </c>
      <c r="O70" s="6">
        <v>0</v>
      </c>
      <c r="P70" s="6">
        <v>0</v>
      </c>
      <c r="Q70" s="6">
        <v>0</v>
      </c>
      <c r="R70" s="6">
        <v>0</v>
      </c>
      <c r="S70" s="6">
        <v>0</v>
      </c>
      <c r="T70" s="6">
        <v>0</v>
      </c>
      <c r="U70" s="6">
        <v>0</v>
      </c>
      <c r="V70" s="6">
        <v>1.7744675721387103E-4</v>
      </c>
      <c r="W70" s="6">
        <v>0</v>
      </c>
      <c r="X70" s="6">
        <v>0</v>
      </c>
      <c r="Y70" s="6">
        <v>0</v>
      </c>
      <c r="Z70" s="6">
        <v>0</v>
      </c>
      <c r="AA70" s="6">
        <v>0</v>
      </c>
      <c r="AB70" s="6">
        <v>0</v>
      </c>
      <c r="AC70" s="6">
        <v>0</v>
      </c>
      <c r="AD70" s="6">
        <v>0</v>
      </c>
      <c r="AE70" s="6">
        <v>3.1651877780648401E-6</v>
      </c>
      <c r="AF70" s="6">
        <v>0</v>
      </c>
      <c r="AG70" s="6">
        <v>0</v>
      </c>
      <c r="AH70" s="6">
        <v>0</v>
      </c>
      <c r="AI70" s="6">
        <v>0.96701848843625371</v>
      </c>
      <c r="AJ70" s="6">
        <v>1.0800982995576911E-2</v>
      </c>
      <c r="AK70" s="6">
        <v>2.5515967405118295E-4</v>
      </c>
      <c r="AL70" s="6">
        <v>0</v>
      </c>
      <c r="AM70" s="6">
        <v>0</v>
      </c>
      <c r="AN70" s="6">
        <v>0</v>
      </c>
      <c r="AO70" s="6">
        <v>0</v>
      </c>
      <c r="AP70" s="6">
        <v>0</v>
      </c>
      <c r="AQ70" s="6">
        <v>0</v>
      </c>
      <c r="AR70" s="6">
        <v>0</v>
      </c>
      <c r="AS70" s="6">
        <v>0</v>
      </c>
      <c r="AT70" s="6">
        <v>0</v>
      </c>
      <c r="AU70" s="6">
        <v>0</v>
      </c>
      <c r="AV70" s="6">
        <v>1.4836817709678937E-4</v>
      </c>
      <c r="AW70" s="6">
        <v>0</v>
      </c>
      <c r="AX70" s="6">
        <v>0</v>
      </c>
      <c r="AY70" s="6">
        <v>0</v>
      </c>
      <c r="AZ70" s="6">
        <v>0</v>
      </c>
      <c r="BA70" s="6">
        <v>0</v>
      </c>
      <c r="BB70" s="6">
        <v>0</v>
      </c>
      <c r="BC70" s="6">
        <v>0</v>
      </c>
      <c r="BD70" s="6">
        <v>0</v>
      </c>
      <c r="BE70" s="6">
        <v>0</v>
      </c>
      <c r="BF70" s="6">
        <v>1.6560527539311653E-2</v>
      </c>
      <c r="BG70" s="6">
        <v>0</v>
      </c>
      <c r="BH70" s="6">
        <v>0</v>
      </c>
      <c r="BI70" s="6">
        <v>0</v>
      </c>
      <c r="BJ70" s="6">
        <v>0</v>
      </c>
      <c r="BK70" s="6">
        <v>0</v>
      </c>
      <c r="BL70" s="6">
        <v>0</v>
      </c>
      <c r="BM70" s="6">
        <v>0</v>
      </c>
      <c r="BN70" s="6">
        <v>0</v>
      </c>
      <c r="BO70" s="6">
        <v>0</v>
      </c>
      <c r="BP70" s="6">
        <v>0</v>
      </c>
      <c r="BR70" s="8">
        <f t="shared" si="26"/>
        <v>1</v>
      </c>
    </row>
    <row r="71" spans="1:70" customFormat="1" ht="14.4" x14ac:dyDescent="0.55000000000000004">
      <c r="A71" t="str">
        <f t="shared" si="27"/>
        <v>Electricity, gas, steam and air-conditioning</v>
      </c>
      <c r="B71" t="s">
        <v>151</v>
      </c>
      <c r="C71" s="36">
        <v>620</v>
      </c>
      <c r="D71" s="6">
        <v>0</v>
      </c>
      <c r="E71" s="6">
        <v>0</v>
      </c>
      <c r="F71" s="6">
        <v>0</v>
      </c>
      <c r="G71" s="6">
        <v>0</v>
      </c>
      <c r="H71" s="6">
        <v>0</v>
      </c>
      <c r="I71" s="6">
        <v>0</v>
      </c>
      <c r="J71" s="6">
        <v>0</v>
      </c>
      <c r="K71" s="6">
        <v>0</v>
      </c>
      <c r="L71" s="6">
        <v>0</v>
      </c>
      <c r="M71" s="6">
        <v>0</v>
      </c>
      <c r="N71" s="6">
        <v>0</v>
      </c>
      <c r="O71" s="6">
        <v>0</v>
      </c>
      <c r="P71" s="6">
        <v>0</v>
      </c>
      <c r="Q71" s="6">
        <v>0</v>
      </c>
      <c r="R71" s="6">
        <v>0</v>
      </c>
      <c r="S71" s="6">
        <v>0</v>
      </c>
      <c r="T71" s="6">
        <v>0</v>
      </c>
      <c r="U71" s="6">
        <v>0</v>
      </c>
      <c r="V71" s="6">
        <v>0</v>
      </c>
      <c r="W71" s="6">
        <v>0</v>
      </c>
      <c r="X71" s="6">
        <v>0</v>
      </c>
      <c r="Y71" s="6">
        <v>0</v>
      </c>
      <c r="Z71" s="6">
        <v>0</v>
      </c>
      <c r="AA71" s="6">
        <v>1</v>
      </c>
      <c r="AB71" s="6">
        <v>0</v>
      </c>
      <c r="AC71" s="6">
        <v>0</v>
      </c>
      <c r="AD71" s="6">
        <v>0</v>
      </c>
      <c r="AE71" s="6">
        <v>0</v>
      </c>
      <c r="AF71" s="6">
        <v>0</v>
      </c>
      <c r="AG71" s="6">
        <v>0</v>
      </c>
      <c r="AH71" s="6">
        <v>0</v>
      </c>
      <c r="AI71" s="6">
        <v>0</v>
      </c>
      <c r="AJ71" s="6">
        <v>0</v>
      </c>
      <c r="AK71" s="6">
        <v>0</v>
      </c>
      <c r="AL71" s="6">
        <v>0</v>
      </c>
      <c r="AM71" s="6">
        <v>0</v>
      </c>
      <c r="AN71" s="6">
        <v>0</v>
      </c>
      <c r="AO71" s="6">
        <v>0</v>
      </c>
      <c r="AP71" s="6">
        <v>0</v>
      </c>
      <c r="AQ71" s="6">
        <v>0</v>
      </c>
      <c r="AR71" s="6">
        <v>0</v>
      </c>
      <c r="AS71" s="6">
        <v>0</v>
      </c>
      <c r="AT71" s="6">
        <v>0</v>
      </c>
      <c r="AU71" s="6">
        <v>0</v>
      </c>
      <c r="AV71" s="6">
        <v>0</v>
      </c>
      <c r="AW71" s="6">
        <v>0</v>
      </c>
      <c r="AX71" s="6">
        <v>0</v>
      </c>
      <c r="AY71" s="6">
        <v>0</v>
      </c>
      <c r="AZ71" s="6">
        <v>0</v>
      </c>
      <c r="BA71" s="6">
        <v>0</v>
      </c>
      <c r="BB71" s="6">
        <v>0</v>
      </c>
      <c r="BC71" s="6">
        <v>0</v>
      </c>
      <c r="BD71" s="6">
        <v>0</v>
      </c>
      <c r="BE71" s="6">
        <v>0</v>
      </c>
      <c r="BF71" s="6">
        <v>0</v>
      </c>
      <c r="BG71" s="6">
        <v>0</v>
      </c>
      <c r="BH71" s="6">
        <v>0</v>
      </c>
      <c r="BI71" s="6">
        <v>0</v>
      </c>
      <c r="BJ71" s="6">
        <v>0</v>
      </c>
      <c r="BK71" s="6">
        <v>0</v>
      </c>
      <c r="BL71" s="6">
        <v>0</v>
      </c>
      <c r="BM71" s="6">
        <v>0</v>
      </c>
      <c r="BN71" s="6">
        <v>0</v>
      </c>
      <c r="BO71" s="6">
        <v>0</v>
      </c>
      <c r="BP71" s="6">
        <v>0</v>
      </c>
      <c r="BQ71" s="7"/>
      <c r="BR71" s="8">
        <f t="shared" si="26"/>
        <v>1</v>
      </c>
    </row>
    <row r="72" spans="1:70" customFormat="1" ht="14.4" x14ac:dyDescent="0.55000000000000004">
      <c r="A72" t="str">
        <f t="shared" si="27"/>
        <v>Electricity, gas, steam and air-conditioning</v>
      </c>
      <c r="B72" t="s">
        <v>152</v>
      </c>
      <c r="C72" s="36">
        <v>621</v>
      </c>
      <c r="D72" s="6">
        <v>0</v>
      </c>
      <c r="E72" s="6">
        <v>0</v>
      </c>
      <c r="F72" s="6">
        <v>0</v>
      </c>
      <c r="G72" s="6">
        <v>0</v>
      </c>
      <c r="H72" s="6">
        <v>0</v>
      </c>
      <c r="I72" s="6">
        <v>0</v>
      </c>
      <c r="J72" s="6">
        <v>0</v>
      </c>
      <c r="K72" s="6">
        <v>0</v>
      </c>
      <c r="L72" s="6">
        <v>0</v>
      </c>
      <c r="M72" s="6">
        <v>0</v>
      </c>
      <c r="N72" s="6">
        <v>0</v>
      </c>
      <c r="O72" s="6">
        <v>0</v>
      </c>
      <c r="P72" s="6">
        <v>0</v>
      </c>
      <c r="Q72" s="6">
        <v>0</v>
      </c>
      <c r="R72" s="6">
        <v>0</v>
      </c>
      <c r="S72" s="6">
        <v>0</v>
      </c>
      <c r="T72" s="6">
        <v>0</v>
      </c>
      <c r="U72" s="6">
        <v>0</v>
      </c>
      <c r="V72" s="6">
        <v>0</v>
      </c>
      <c r="W72" s="6">
        <v>0</v>
      </c>
      <c r="X72" s="6">
        <v>0</v>
      </c>
      <c r="Y72" s="6">
        <v>0</v>
      </c>
      <c r="Z72" s="6">
        <v>0</v>
      </c>
      <c r="AA72" s="6">
        <v>1</v>
      </c>
      <c r="AB72" s="6">
        <v>0</v>
      </c>
      <c r="AC72" s="6">
        <v>0</v>
      </c>
      <c r="AD72" s="6">
        <v>0</v>
      </c>
      <c r="AE72" s="6">
        <v>0</v>
      </c>
      <c r="AF72" s="6">
        <v>0</v>
      </c>
      <c r="AG72" s="6">
        <v>0</v>
      </c>
      <c r="AH72" s="6">
        <v>0</v>
      </c>
      <c r="AI72" s="6">
        <v>0</v>
      </c>
      <c r="AJ72" s="6">
        <v>0</v>
      </c>
      <c r="AK72" s="6">
        <v>0</v>
      </c>
      <c r="AL72" s="6">
        <v>0</v>
      </c>
      <c r="AM72" s="6">
        <v>0</v>
      </c>
      <c r="AN72" s="6">
        <v>0</v>
      </c>
      <c r="AO72" s="6">
        <v>0</v>
      </c>
      <c r="AP72" s="6">
        <v>0</v>
      </c>
      <c r="AQ72" s="6">
        <v>0</v>
      </c>
      <c r="AR72" s="6">
        <v>0</v>
      </c>
      <c r="AS72" s="6">
        <v>0</v>
      </c>
      <c r="AT72" s="6">
        <v>0</v>
      </c>
      <c r="AU72" s="6">
        <v>0</v>
      </c>
      <c r="AV72" s="6">
        <v>0</v>
      </c>
      <c r="AW72" s="6">
        <v>0</v>
      </c>
      <c r="AX72" s="6">
        <v>0</v>
      </c>
      <c r="AY72" s="6">
        <v>0</v>
      </c>
      <c r="AZ72" s="6">
        <v>0</v>
      </c>
      <c r="BA72" s="6">
        <v>0</v>
      </c>
      <c r="BB72" s="6">
        <v>0</v>
      </c>
      <c r="BC72" s="6">
        <v>0</v>
      </c>
      <c r="BD72" s="6">
        <v>0</v>
      </c>
      <c r="BE72" s="6">
        <v>0</v>
      </c>
      <c r="BF72" s="6">
        <v>0</v>
      </c>
      <c r="BG72" s="6">
        <v>0</v>
      </c>
      <c r="BH72" s="6">
        <v>0</v>
      </c>
      <c r="BI72" s="6">
        <v>0</v>
      </c>
      <c r="BJ72" s="6">
        <v>0</v>
      </c>
      <c r="BK72" s="6">
        <v>0</v>
      </c>
      <c r="BL72" s="6">
        <v>0</v>
      </c>
      <c r="BM72" s="6">
        <v>0</v>
      </c>
      <c r="BN72" s="6">
        <v>0</v>
      </c>
      <c r="BO72" s="6">
        <v>0</v>
      </c>
      <c r="BP72" s="6">
        <v>0</v>
      </c>
      <c r="BQ72" s="7"/>
      <c r="BR72" s="8">
        <f t="shared" si="26"/>
        <v>1</v>
      </c>
    </row>
    <row r="73" spans="1:70" customFormat="1" ht="14.4" x14ac:dyDescent="0.55000000000000004">
      <c r="A73" t="str">
        <f t="shared" si="27"/>
        <v>Basic pharmaceutical products and pharmaceutical preparations</v>
      </c>
      <c r="B73" t="s">
        <v>153</v>
      </c>
      <c r="C73" s="36">
        <v>622</v>
      </c>
      <c r="D73" s="6">
        <v>0</v>
      </c>
      <c r="E73" s="6">
        <v>0</v>
      </c>
      <c r="F73" s="6">
        <v>0</v>
      </c>
      <c r="G73" s="6">
        <v>0</v>
      </c>
      <c r="H73" s="6">
        <v>0</v>
      </c>
      <c r="I73" s="6">
        <v>0</v>
      </c>
      <c r="J73" s="6">
        <v>0</v>
      </c>
      <c r="K73" s="6">
        <v>0</v>
      </c>
      <c r="L73" s="6">
        <v>0</v>
      </c>
      <c r="M73" s="6">
        <v>0</v>
      </c>
      <c r="N73" s="6">
        <v>0</v>
      </c>
      <c r="O73" s="6">
        <v>1</v>
      </c>
      <c r="P73" s="6">
        <v>0</v>
      </c>
      <c r="Q73" s="6">
        <v>0</v>
      </c>
      <c r="R73" s="6">
        <v>0</v>
      </c>
      <c r="S73" s="6">
        <v>0</v>
      </c>
      <c r="T73" s="6">
        <v>0</v>
      </c>
      <c r="U73" s="6">
        <v>0</v>
      </c>
      <c r="V73" s="6">
        <v>0</v>
      </c>
      <c r="W73" s="6">
        <v>0</v>
      </c>
      <c r="X73" s="6">
        <v>0</v>
      </c>
      <c r="Y73" s="6">
        <v>0</v>
      </c>
      <c r="Z73" s="6">
        <v>0</v>
      </c>
      <c r="AA73" s="6">
        <v>0</v>
      </c>
      <c r="AB73" s="6">
        <v>0</v>
      </c>
      <c r="AC73" s="6">
        <v>0</v>
      </c>
      <c r="AD73" s="6">
        <v>0</v>
      </c>
      <c r="AE73" s="6">
        <v>0</v>
      </c>
      <c r="AF73" s="6">
        <v>0</v>
      </c>
      <c r="AG73" s="6">
        <v>0</v>
      </c>
      <c r="AH73" s="6">
        <v>0</v>
      </c>
      <c r="AI73" s="6">
        <v>0</v>
      </c>
      <c r="AJ73" s="6">
        <v>0</v>
      </c>
      <c r="AK73" s="6">
        <v>0</v>
      </c>
      <c r="AL73" s="6">
        <v>0</v>
      </c>
      <c r="AM73" s="6">
        <v>0</v>
      </c>
      <c r="AN73" s="6">
        <v>0</v>
      </c>
      <c r="AO73" s="6">
        <v>0</v>
      </c>
      <c r="AP73" s="6">
        <v>0</v>
      </c>
      <c r="AQ73" s="6">
        <v>0</v>
      </c>
      <c r="AR73" s="6">
        <v>0</v>
      </c>
      <c r="AS73" s="6">
        <v>0</v>
      </c>
      <c r="AT73" s="6">
        <v>0</v>
      </c>
      <c r="AU73" s="6">
        <v>0</v>
      </c>
      <c r="AV73" s="6">
        <v>0</v>
      </c>
      <c r="AW73" s="6">
        <v>0</v>
      </c>
      <c r="AX73" s="6">
        <v>0</v>
      </c>
      <c r="AY73" s="6">
        <v>0</v>
      </c>
      <c r="AZ73" s="6">
        <v>0</v>
      </c>
      <c r="BA73" s="6">
        <v>0</v>
      </c>
      <c r="BB73" s="6">
        <v>0</v>
      </c>
      <c r="BC73" s="6">
        <v>0</v>
      </c>
      <c r="BD73" s="6">
        <v>0</v>
      </c>
      <c r="BE73" s="6">
        <v>0</v>
      </c>
      <c r="BF73" s="6">
        <v>0</v>
      </c>
      <c r="BG73" s="6">
        <v>0</v>
      </c>
      <c r="BH73" s="6">
        <v>0</v>
      </c>
      <c r="BI73" s="6">
        <v>0</v>
      </c>
      <c r="BJ73" s="6">
        <v>0</v>
      </c>
      <c r="BK73" s="6">
        <v>0</v>
      </c>
      <c r="BL73" s="6">
        <v>0</v>
      </c>
      <c r="BM73" s="6">
        <v>0</v>
      </c>
      <c r="BN73" s="6">
        <v>0</v>
      </c>
      <c r="BO73" s="6">
        <v>0</v>
      </c>
      <c r="BP73" s="6">
        <v>0</v>
      </c>
      <c r="BQ73" s="7"/>
      <c r="BR73" s="8">
        <f t="shared" si="26"/>
        <v>1</v>
      </c>
    </row>
    <row r="74" spans="1:70" customFormat="1" ht="14.4" x14ac:dyDescent="0.55000000000000004">
      <c r="A74" t="str">
        <f t="shared" si="27"/>
        <v>Wood and of products of wood and cork, except furniture; articles of straw and plaiting materials</v>
      </c>
      <c r="B74" t="s">
        <v>154</v>
      </c>
      <c r="C74" s="36">
        <v>624</v>
      </c>
      <c r="D74" s="6">
        <v>0</v>
      </c>
      <c r="E74" s="6">
        <v>0</v>
      </c>
      <c r="F74" s="6">
        <v>0</v>
      </c>
      <c r="G74" s="6">
        <v>0</v>
      </c>
      <c r="H74" s="6">
        <v>0</v>
      </c>
      <c r="I74" s="6">
        <v>0</v>
      </c>
      <c r="J74" s="6">
        <v>1</v>
      </c>
      <c r="K74" s="6">
        <v>0</v>
      </c>
      <c r="L74" s="6">
        <v>0</v>
      </c>
      <c r="M74" s="6">
        <v>0</v>
      </c>
      <c r="N74" s="6">
        <v>0</v>
      </c>
      <c r="O74" s="6">
        <v>0</v>
      </c>
      <c r="P74" s="6">
        <v>0</v>
      </c>
      <c r="Q74" s="6">
        <v>0</v>
      </c>
      <c r="R74" s="6">
        <v>0</v>
      </c>
      <c r="S74" s="6">
        <v>0</v>
      </c>
      <c r="T74" s="6">
        <v>0</v>
      </c>
      <c r="U74" s="6">
        <v>0</v>
      </c>
      <c r="V74" s="6">
        <v>0</v>
      </c>
      <c r="W74" s="6">
        <v>0</v>
      </c>
      <c r="X74" s="6">
        <v>0</v>
      </c>
      <c r="Y74" s="6">
        <v>0</v>
      </c>
      <c r="Z74" s="6">
        <v>0</v>
      </c>
      <c r="AA74" s="6">
        <v>0</v>
      </c>
      <c r="AB74" s="6">
        <v>0</v>
      </c>
      <c r="AC74" s="6">
        <v>0</v>
      </c>
      <c r="AD74" s="6">
        <v>0</v>
      </c>
      <c r="AE74" s="6">
        <v>0</v>
      </c>
      <c r="AF74" s="6">
        <v>0</v>
      </c>
      <c r="AG74" s="6">
        <v>0</v>
      </c>
      <c r="AH74" s="6">
        <v>0</v>
      </c>
      <c r="AI74" s="6">
        <v>0</v>
      </c>
      <c r="AJ74" s="6">
        <v>0</v>
      </c>
      <c r="AK74" s="6">
        <v>0</v>
      </c>
      <c r="AL74" s="6">
        <v>0</v>
      </c>
      <c r="AM74" s="6">
        <v>0</v>
      </c>
      <c r="AN74" s="6">
        <v>0</v>
      </c>
      <c r="AO74" s="6">
        <v>0</v>
      </c>
      <c r="AP74" s="6">
        <v>0</v>
      </c>
      <c r="AQ74" s="6">
        <v>0</v>
      </c>
      <c r="AR74" s="6">
        <v>0</v>
      </c>
      <c r="AS74" s="6">
        <v>0</v>
      </c>
      <c r="AT74" s="6">
        <v>0</v>
      </c>
      <c r="AU74" s="6">
        <v>0</v>
      </c>
      <c r="AV74" s="6">
        <v>0</v>
      </c>
      <c r="AW74" s="6">
        <v>0</v>
      </c>
      <c r="AX74" s="6">
        <v>0</v>
      </c>
      <c r="AY74" s="6">
        <v>0</v>
      </c>
      <c r="AZ74" s="6">
        <v>0</v>
      </c>
      <c r="BA74" s="6">
        <v>0</v>
      </c>
      <c r="BB74" s="6">
        <v>0</v>
      </c>
      <c r="BC74" s="6">
        <v>0</v>
      </c>
      <c r="BD74" s="6">
        <v>0</v>
      </c>
      <c r="BE74" s="6">
        <v>0</v>
      </c>
      <c r="BF74" s="6">
        <v>0</v>
      </c>
      <c r="BG74" s="6">
        <v>0</v>
      </c>
      <c r="BH74" s="6">
        <v>0</v>
      </c>
      <c r="BI74" s="6">
        <v>0</v>
      </c>
      <c r="BJ74" s="6">
        <v>0</v>
      </c>
      <c r="BK74" s="6">
        <v>0</v>
      </c>
      <c r="BL74" s="6">
        <v>0</v>
      </c>
      <c r="BM74" s="6">
        <v>0</v>
      </c>
      <c r="BN74" s="6">
        <v>0</v>
      </c>
      <c r="BO74" s="6">
        <v>0</v>
      </c>
      <c r="BP74" s="6">
        <v>0</v>
      </c>
      <c r="BQ74" s="7"/>
      <c r="BR74" s="8">
        <f t="shared" si="26"/>
        <v>1</v>
      </c>
    </row>
    <row r="75" spans="1:70" customFormat="1" ht="14.4" x14ac:dyDescent="0.55000000000000004">
      <c r="A75" t="str">
        <f t="shared" si="27"/>
        <v>Basic pharmaceutical products and pharmaceutical preparations</v>
      </c>
      <c r="B75" t="s">
        <v>155</v>
      </c>
      <c r="C75" s="36">
        <v>625</v>
      </c>
      <c r="D75" s="6">
        <v>0</v>
      </c>
      <c r="E75" s="6">
        <v>0</v>
      </c>
      <c r="F75" s="6">
        <v>0</v>
      </c>
      <c r="G75" s="6">
        <v>0</v>
      </c>
      <c r="H75" s="6">
        <v>0</v>
      </c>
      <c r="I75" s="6">
        <v>0</v>
      </c>
      <c r="J75" s="6">
        <v>0</v>
      </c>
      <c r="K75" s="6">
        <v>0</v>
      </c>
      <c r="L75" s="6">
        <v>0</v>
      </c>
      <c r="M75" s="6">
        <v>0</v>
      </c>
      <c r="N75" s="6">
        <v>0</v>
      </c>
      <c r="O75" s="6">
        <v>1</v>
      </c>
      <c r="P75" s="6">
        <v>0</v>
      </c>
      <c r="Q75" s="6">
        <v>0</v>
      </c>
      <c r="R75" s="6">
        <v>0</v>
      </c>
      <c r="S75" s="6">
        <v>0</v>
      </c>
      <c r="T75" s="6">
        <v>0</v>
      </c>
      <c r="U75" s="6">
        <v>0</v>
      </c>
      <c r="V75" s="6">
        <v>0</v>
      </c>
      <c r="W75" s="6">
        <v>0</v>
      </c>
      <c r="X75" s="6">
        <v>0</v>
      </c>
      <c r="Y75" s="6">
        <v>0</v>
      </c>
      <c r="Z75" s="6">
        <v>0</v>
      </c>
      <c r="AA75" s="6">
        <v>0</v>
      </c>
      <c r="AB75" s="6">
        <v>0</v>
      </c>
      <c r="AC75" s="6">
        <v>0</v>
      </c>
      <c r="AD75" s="6">
        <v>0</v>
      </c>
      <c r="AE75" s="6">
        <v>0</v>
      </c>
      <c r="AF75" s="6">
        <v>0</v>
      </c>
      <c r="AG75" s="6">
        <v>0</v>
      </c>
      <c r="AH75" s="6">
        <v>0</v>
      </c>
      <c r="AI75" s="6">
        <v>0</v>
      </c>
      <c r="AJ75" s="6">
        <v>0</v>
      </c>
      <c r="AK75" s="6">
        <v>0</v>
      </c>
      <c r="AL75" s="6">
        <v>0</v>
      </c>
      <c r="AM75" s="6">
        <v>0</v>
      </c>
      <c r="AN75" s="6">
        <v>0</v>
      </c>
      <c r="AO75" s="6">
        <v>0</v>
      </c>
      <c r="AP75" s="6">
        <v>0</v>
      </c>
      <c r="AQ75" s="6">
        <v>0</v>
      </c>
      <c r="AR75" s="6">
        <v>0</v>
      </c>
      <c r="AS75" s="6">
        <v>0</v>
      </c>
      <c r="AT75" s="6">
        <v>0</v>
      </c>
      <c r="AU75" s="6">
        <v>0</v>
      </c>
      <c r="AV75" s="6">
        <v>0</v>
      </c>
      <c r="AW75" s="6">
        <v>0</v>
      </c>
      <c r="AX75" s="6">
        <v>0</v>
      </c>
      <c r="AY75" s="6">
        <v>0</v>
      </c>
      <c r="AZ75" s="6">
        <v>0</v>
      </c>
      <c r="BA75" s="6">
        <v>0</v>
      </c>
      <c r="BB75" s="6">
        <v>0</v>
      </c>
      <c r="BC75" s="6">
        <v>0</v>
      </c>
      <c r="BD75" s="6">
        <v>0</v>
      </c>
      <c r="BE75" s="6">
        <v>0</v>
      </c>
      <c r="BF75" s="6">
        <v>0</v>
      </c>
      <c r="BG75" s="6">
        <v>0</v>
      </c>
      <c r="BH75" s="6">
        <v>0</v>
      </c>
      <c r="BI75" s="6">
        <v>0</v>
      </c>
      <c r="BJ75" s="6">
        <v>0</v>
      </c>
      <c r="BK75" s="6">
        <v>0</v>
      </c>
      <c r="BL75" s="6">
        <v>0</v>
      </c>
      <c r="BM75" s="6">
        <v>0</v>
      </c>
      <c r="BN75" s="6">
        <v>0</v>
      </c>
      <c r="BO75" s="6">
        <v>0</v>
      </c>
      <c r="BP75" s="6">
        <v>0</v>
      </c>
      <c r="BQ75" s="7"/>
      <c r="BR75" s="8">
        <f t="shared" si="26"/>
        <v>1</v>
      </c>
    </row>
    <row r="76" spans="1:70" customFormat="1" ht="14.4" x14ac:dyDescent="0.55000000000000004">
      <c r="A76" t="str">
        <f t="shared" si="27"/>
        <v>Natural water; water treatment and supply services</v>
      </c>
      <c r="B76" t="s">
        <v>156</v>
      </c>
      <c r="C76" s="36">
        <v>626</v>
      </c>
      <c r="D76" s="6">
        <v>0</v>
      </c>
      <c r="E76" s="6">
        <v>0</v>
      </c>
      <c r="F76" s="6">
        <v>0</v>
      </c>
      <c r="G76" s="6">
        <v>0</v>
      </c>
      <c r="H76" s="6">
        <v>0</v>
      </c>
      <c r="I76" s="6">
        <v>0</v>
      </c>
      <c r="J76" s="6">
        <v>0</v>
      </c>
      <c r="K76" s="6">
        <v>0</v>
      </c>
      <c r="L76" s="6">
        <v>0</v>
      </c>
      <c r="M76" s="6">
        <v>0</v>
      </c>
      <c r="N76" s="6">
        <v>0</v>
      </c>
      <c r="O76" s="6">
        <v>0</v>
      </c>
      <c r="P76" s="6">
        <v>0</v>
      </c>
      <c r="Q76" s="6">
        <v>0</v>
      </c>
      <c r="R76" s="6">
        <v>0</v>
      </c>
      <c r="S76" s="6">
        <v>0</v>
      </c>
      <c r="T76" s="6">
        <v>0</v>
      </c>
      <c r="U76" s="6">
        <v>0</v>
      </c>
      <c r="V76" s="6">
        <v>0</v>
      </c>
      <c r="W76" s="6">
        <v>0</v>
      </c>
      <c r="X76" s="6">
        <v>0</v>
      </c>
      <c r="Y76" s="6">
        <v>0</v>
      </c>
      <c r="Z76" s="6">
        <v>0</v>
      </c>
      <c r="AA76" s="6">
        <v>0</v>
      </c>
      <c r="AB76" s="6">
        <v>1</v>
      </c>
      <c r="AC76" s="6">
        <v>0</v>
      </c>
      <c r="AD76" s="6">
        <v>0</v>
      </c>
      <c r="AE76" s="6">
        <v>0</v>
      </c>
      <c r="AF76" s="6">
        <v>0</v>
      </c>
      <c r="AG76" s="6">
        <v>0</v>
      </c>
      <c r="AH76" s="6">
        <v>0</v>
      </c>
      <c r="AI76" s="6">
        <v>0</v>
      </c>
      <c r="AJ76" s="6">
        <v>0</v>
      </c>
      <c r="AK76" s="6">
        <v>0</v>
      </c>
      <c r="AL76" s="6">
        <v>0</v>
      </c>
      <c r="AM76" s="6">
        <v>0</v>
      </c>
      <c r="AN76" s="6">
        <v>0</v>
      </c>
      <c r="AO76" s="6">
        <v>0</v>
      </c>
      <c r="AP76" s="6">
        <v>0</v>
      </c>
      <c r="AQ76" s="6">
        <v>0</v>
      </c>
      <c r="AR76" s="6">
        <v>0</v>
      </c>
      <c r="AS76" s="6">
        <v>0</v>
      </c>
      <c r="AT76" s="6">
        <v>0</v>
      </c>
      <c r="AU76" s="6">
        <v>0</v>
      </c>
      <c r="AV76" s="6">
        <v>0</v>
      </c>
      <c r="AW76" s="6">
        <v>0</v>
      </c>
      <c r="AX76" s="6">
        <v>0</v>
      </c>
      <c r="AY76" s="6">
        <v>0</v>
      </c>
      <c r="AZ76" s="6">
        <v>0</v>
      </c>
      <c r="BA76" s="6">
        <v>0</v>
      </c>
      <c r="BB76" s="6">
        <v>0</v>
      </c>
      <c r="BC76" s="6">
        <v>0</v>
      </c>
      <c r="BD76" s="6">
        <v>0</v>
      </c>
      <c r="BE76" s="6">
        <v>0</v>
      </c>
      <c r="BF76" s="6">
        <v>0</v>
      </c>
      <c r="BG76" s="6">
        <v>0</v>
      </c>
      <c r="BH76" s="6">
        <v>0</v>
      </c>
      <c r="BI76" s="6">
        <v>0</v>
      </c>
      <c r="BJ76" s="6">
        <v>0</v>
      </c>
      <c r="BK76" s="6">
        <v>0</v>
      </c>
      <c r="BL76" s="6">
        <v>0</v>
      </c>
      <c r="BM76" s="6">
        <v>0</v>
      </c>
      <c r="BN76" s="6">
        <v>0</v>
      </c>
      <c r="BO76" s="6">
        <v>0</v>
      </c>
      <c r="BP76" s="6">
        <v>0</v>
      </c>
      <c r="BQ76" s="7"/>
      <c r="BR76" s="8">
        <f t="shared" si="26"/>
        <v>1</v>
      </c>
    </row>
    <row r="77" spans="1:70" customFormat="1" ht="14.4" x14ac:dyDescent="0.55000000000000004">
      <c r="A77" t="str">
        <f t="shared" si="27"/>
        <v>Basic pharmaceutical products and pharmaceutical preparations</v>
      </c>
      <c r="B77" t="s">
        <v>157</v>
      </c>
      <c r="C77" s="36">
        <v>629</v>
      </c>
      <c r="D77" s="6">
        <v>0</v>
      </c>
      <c r="E77" s="6">
        <v>0</v>
      </c>
      <c r="F77" s="6">
        <v>0</v>
      </c>
      <c r="G77" s="6">
        <v>0</v>
      </c>
      <c r="H77" s="6">
        <v>0</v>
      </c>
      <c r="I77" s="6">
        <v>0</v>
      </c>
      <c r="J77" s="6">
        <v>0</v>
      </c>
      <c r="K77" s="6">
        <v>0</v>
      </c>
      <c r="L77" s="6">
        <v>0</v>
      </c>
      <c r="M77" s="6">
        <v>0</v>
      </c>
      <c r="N77" s="6">
        <v>0</v>
      </c>
      <c r="O77" s="6">
        <v>1</v>
      </c>
      <c r="P77" s="6">
        <v>0</v>
      </c>
      <c r="Q77" s="6">
        <v>0</v>
      </c>
      <c r="R77" s="6">
        <v>0</v>
      </c>
      <c r="S77" s="6">
        <v>0</v>
      </c>
      <c r="T77" s="6">
        <v>0</v>
      </c>
      <c r="U77" s="6">
        <v>0</v>
      </c>
      <c r="V77" s="6">
        <v>0</v>
      </c>
      <c r="W77" s="6">
        <v>0</v>
      </c>
      <c r="X77" s="6">
        <v>0</v>
      </c>
      <c r="Y77" s="6">
        <v>0</v>
      </c>
      <c r="Z77" s="6">
        <v>0</v>
      </c>
      <c r="AA77" s="6">
        <v>0</v>
      </c>
      <c r="AB77" s="6">
        <v>0</v>
      </c>
      <c r="AC77" s="6">
        <v>0</v>
      </c>
      <c r="AD77" s="6">
        <v>0</v>
      </c>
      <c r="AE77" s="6">
        <v>0</v>
      </c>
      <c r="AF77" s="6">
        <v>0</v>
      </c>
      <c r="AG77" s="6">
        <v>0</v>
      </c>
      <c r="AH77" s="6">
        <v>0</v>
      </c>
      <c r="AI77" s="6">
        <v>0</v>
      </c>
      <c r="AJ77" s="6">
        <v>0</v>
      </c>
      <c r="AK77" s="6">
        <v>0</v>
      </c>
      <c r="AL77" s="6">
        <v>0</v>
      </c>
      <c r="AM77" s="6">
        <v>0</v>
      </c>
      <c r="AN77" s="6">
        <v>0</v>
      </c>
      <c r="AO77" s="6">
        <v>0</v>
      </c>
      <c r="AP77" s="6">
        <v>0</v>
      </c>
      <c r="AQ77" s="6">
        <v>0</v>
      </c>
      <c r="AR77" s="6">
        <v>0</v>
      </c>
      <c r="AS77" s="6">
        <v>0</v>
      </c>
      <c r="AT77" s="6">
        <v>0</v>
      </c>
      <c r="AU77" s="6">
        <v>0</v>
      </c>
      <c r="AV77" s="6">
        <v>0</v>
      </c>
      <c r="AW77" s="6">
        <v>0</v>
      </c>
      <c r="AX77" s="6">
        <v>0</v>
      </c>
      <c r="AY77" s="6">
        <v>0</v>
      </c>
      <c r="AZ77" s="6">
        <v>0</v>
      </c>
      <c r="BA77" s="6">
        <v>0</v>
      </c>
      <c r="BB77" s="6">
        <v>0</v>
      </c>
      <c r="BC77" s="6">
        <v>0</v>
      </c>
      <c r="BD77" s="6">
        <v>0</v>
      </c>
      <c r="BE77" s="6">
        <v>0</v>
      </c>
      <c r="BF77" s="6">
        <v>0</v>
      </c>
      <c r="BG77" s="6">
        <v>0</v>
      </c>
      <c r="BH77" s="6">
        <v>0</v>
      </c>
      <c r="BI77" s="6">
        <v>0</v>
      </c>
      <c r="BJ77" s="6">
        <v>0</v>
      </c>
      <c r="BK77" s="6">
        <v>0</v>
      </c>
      <c r="BL77" s="6">
        <v>0</v>
      </c>
      <c r="BM77" s="6">
        <v>0</v>
      </c>
      <c r="BN77" s="6">
        <v>0</v>
      </c>
      <c r="BO77" s="6">
        <v>0</v>
      </c>
      <c r="BP77" s="6">
        <v>0</v>
      </c>
      <c r="BQ77" s="7"/>
      <c r="BR77" s="8">
        <f t="shared" si="26"/>
        <v>1</v>
      </c>
    </row>
    <row r="78" spans="1:70" customFormat="1" ht="14.4" x14ac:dyDescent="0.55000000000000004">
      <c r="A78" t="str">
        <f t="shared" si="27"/>
        <v>Imputed rents of owner-occupied dwellings</v>
      </c>
      <c r="B78" t="s">
        <v>158</v>
      </c>
      <c r="C78" s="36">
        <v>630</v>
      </c>
      <c r="D78" s="6">
        <v>0</v>
      </c>
      <c r="E78" s="6">
        <v>0</v>
      </c>
      <c r="F78" s="6">
        <v>0</v>
      </c>
      <c r="G78" s="6">
        <v>0</v>
      </c>
      <c r="H78" s="6">
        <v>0</v>
      </c>
      <c r="I78" s="6">
        <v>0</v>
      </c>
      <c r="J78" s="6">
        <v>0</v>
      </c>
      <c r="K78" s="6">
        <v>0</v>
      </c>
      <c r="L78" s="6">
        <v>0</v>
      </c>
      <c r="M78" s="6">
        <v>0</v>
      </c>
      <c r="N78" s="6">
        <v>0</v>
      </c>
      <c r="O78" s="6">
        <v>0</v>
      </c>
      <c r="P78" s="6">
        <v>0</v>
      </c>
      <c r="Q78" s="6">
        <v>0</v>
      </c>
      <c r="R78" s="6">
        <v>0</v>
      </c>
      <c r="S78" s="6">
        <v>0</v>
      </c>
      <c r="T78" s="6">
        <v>0</v>
      </c>
      <c r="U78" s="6">
        <v>0</v>
      </c>
      <c r="V78" s="6">
        <v>0</v>
      </c>
      <c r="W78" s="6">
        <v>0</v>
      </c>
      <c r="X78" s="6">
        <v>0</v>
      </c>
      <c r="Y78" s="6">
        <v>0</v>
      </c>
      <c r="Z78" s="6">
        <v>0</v>
      </c>
      <c r="AA78" s="6">
        <v>0</v>
      </c>
      <c r="AB78" s="6">
        <v>0</v>
      </c>
      <c r="AC78" s="6">
        <v>0</v>
      </c>
      <c r="AD78" s="6">
        <v>0</v>
      </c>
      <c r="AE78" s="6">
        <v>0</v>
      </c>
      <c r="AF78" s="6">
        <v>0</v>
      </c>
      <c r="AG78" s="6">
        <v>0</v>
      </c>
      <c r="AH78" s="6">
        <v>0</v>
      </c>
      <c r="AI78" s="6">
        <v>0</v>
      </c>
      <c r="AJ78" s="6">
        <v>0</v>
      </c>
      <c r="AK78" s="6">
        <v>0</v>
      </c>
      <c r="AL78" s="6">
        <v>0</v>
      </c>
      <c r="AM78" s="6">
        <v>0</v>
      </c>
      <c r="AN78" s="6">
        <v>0</v>
      </c>
      <c r="AO78" s="6">
        <v>0</v>
      </c>
      <c r="AP78" s="6">
        <v>0</v>
      </c>
      <c r="AQ78" s="6">
        <v>0</v>
      </c>
      <c r="AR78" s="6">
        <v>0</v>
      </c>
      <c r="AS78" s="6">
        <v>0</v>
      </c>
      <c r="AT78" s="6">
        <v>0</v>
      </c>
      <c r="AU78" s="6">
        <v>0</v>
      </c>
      <c r="AV78" s="6">
        <v>1</v>
      </c>
      <c r="AW78" s="6">
        <v>0</v>
      </c>
      <c r="AX78" s="6">
        <v>0</v>
      </c>
      <c r="AY78" s="6">
        <v>0</v>
      </c>
      <c r="AZ78" s="6">
        <v>0</v>
      </c>
      <c r="BA78" s="6">
        <v>0</v>
      </c>
      <c r="BB78" s="6">
        <v>0</v>
      </c>
      <c r="BC78" s="6">
        <v>0</v>
      </c>
      <c r="BD78" s="6">
        <v>0</v>
      </c>
      <c r="BE78" s="6">
        <v>0</v>
      </c>
      <c r="BF78" s="6">
        <v>0</v>
      </c>
      <c r="BG78" s="6">
        <v>0</v>
      </c>
      <c r="BH78" s="6">
        <v>0</v>
      </c>
      <c r="BI78" s="6">
        <v>0</v>
      </c>
      <c r="BJ78" s="6">
        <v>0</v>
      </c>
      <c r="BK78" s="6">
        <v>0</v>
      </c>
      <c r="BL78" s="6">
        <v>0</v>
      </c>
      <c r="BM78" s="6">
        <v>0</v>
      </c>
      <c r="BN78" s="6">
        <v>0</v>
      </c>
      <c r="BO78" s="6">
        <v>0</v>
      </c>
      <c r="BP78" s="6">
        <v>0</v>
      </c>
      <c r="BQ78" s="7"/>
      <c r="BR78" s="8">
        <f t="shared" si="26"/>
        <v>1</v>
      </c>
    </row>
    <row r="79" spans="1:70" customFormat="1" ht="14.4" x14ac:dyDescent="0.55000000000000004">
      <c r="A79" t="str">
        <f t="shared" si="27"/>
        <v>Imputed rents of owner-occupied dwellings</v>
      </c>
      <c r="B79" t="s">
        <v>159</v>
      </c>
      <c r="C79" s="36">
        <v>631</v>
      </c>
      <c r="D79" s="6">
        <v>0</v>
      </c>
      <c r="E79" s="6">
        <v>0</v>
      </c>
      <c r="F79" s="6">
        <v>0</v>
      </c>
      <c r="G79" s="6">
        <v>0</v>
      </c>
      <c r="H79" s="6">
        <v>0</v>
      </c>
      <c r="I79" s="6">
        <v>0</v>
      </c>
      <c r="J79" s="6">
        <v>0</v>
      </c>
      <c r="K79" s="6">
        <v>0</v>
      </c>
      <c r="L79" s="6">
        <v>0</v>
      </c>
      <c r="M79" s="6">
        <v>0</v>
      </c>
      <c r="N79" s="6">
        <v>0</v>
      </c>
      <c r="O79" s="6">
        <v>0</v>
      </c>
      <c r="P79" s="6">
        <v>0</v>
      </c>
      <c r="Q79" s="6">
        <v>0</v>
      </c>
      <c r="R79" s="6">
        <v>0</v>
      </c>
      <c r="S79" s="6">
        <v>0</v>
      </c>
      <c r="T79" s="6">
        <v>0</v>
      </c>
      <c r="U79" s="6">
        <v>0</v>
      </c>
      <c r="V79" s="6">
        <v>0</v>
      </c>
      <c r="W79" s="6">
        <v>0</v>
      </c>
      <c r="X79" s="6">
        <v>0</v>
      </c>
      <c r="Y79" s="6">
        <v>0</v>
      </c>
      <c r="Z79" s="6">
        <v>0</v>
      </c>
      <c r="AA79" s="6">
        <v>0</v>
      </c>
      <c r="AB79" s="6">
        <v>0</v>
      </c>
      <c r="AC79" s="6">
        <v>0</v>
      </c>
      <c r="AD79" s="6">
        <v>0</v>
      </c>
      <c r="AE79" s="6">
        <v>0</v>
      </c>
      <c r="AF79" s="6">
        <v>0</v>
      </c>
      <c r="AG79" s="6">
        <v>0</v>
      </c>
      <c r="AH79" s="6">
        <v>0</v>
      </c>
      <c r="AI79" s="6">
        <v>0</v>
      </c>
      <c r="AJ79" s="6">
        <v>0</v>
      </c>
      <c r="AK79" s="6">
        <v>0</v>
      </c>
      <c r="AL79" s="6">
        <v>0</v>
      </c>
      <c r="AM79" s="6">
        <v>0</v>
      </c>
      <c r="AN79" s="6">
        <v>0</v>
      </c>
      <c r="AO79" s="6">
        <v>0</v>
      </c>
      <c r="AP79" s="6">
        <v>0</v>
      </c>
      <c r="AQ79" s="6">
        <v>0</v>
      </c>
      <c r="AR79" s="6">
        <v>0</v>
      </c>
      <c r="AS79" s="6">
        <v>0</v>
      </c>
      <c r="AT79" s="6">
        <v>0</v>
      </c>
      <c r="AU79" s="6">
        <v>0</v>
      </c>
      <c r="AV79" s="6">
        <v>1</v>
      </c>
      <c r="AW79" s="6">
        <v>0</v>
      </c>
      <c r="AX79" s="6">
        <v>0</v>
      </c>
      <c r="AY79" s="6">
        <v>0</v>
      </c>
      <c r="AZ79" s="6">
        <v>0</v>
      </c>
      <c r="BA79" s="6">
        <v>0</v>
      </c>
      <c r="BB79" s="6">
        <v>0</v>
      </c>
      <c r="BC79" s="6">
        <v>0</v>
      </c>
      <c r="BD79" s="6">
        <v>0</v>
      </c>
      <c r="BE79" s="6">
        <v>0</v>
      </c>
      <c r="BF79" s="6">
        <v>0</v>
      </c>
      <c r="BG79" s="6">
        <v>0</v>
      </c>
      <c r="BH79" s="6">
        <v>0</v>
      </c>
      <c r="BI79" s="6">
        <v>0</v>
      </c>
      <c r="BJ79" s="6">
        <v>0</v>
      </c>
      <c r="BK79" s="6">
        <v>0</v>
      </c>
      <c r="BL79" s="6">
        <v>0</v>
      </c>
      <c r="BM79" s="6">
        <v>0</v>
      </c>
      <c r="BN79" s="6">
        <v>0</v>
      </c>
      <c r="BO79" s="6">
        <v>0</v>
      </c>
      <c r="BP79" s="6">
        <v>0</v>
      </c>
      <c r="BQ79" s="7"/>
      <c r="BR79" s="8">
        <f t="shared" si="26"/>
        <v>1</v>
      </c>
    </row>
    <row r="80" spans="1:70" customFormat="1" ht="14.4" x14ac:dyDescent="0.55000000000000004">
      <c r="A80" t="str">
        <f t="shared" si="27"/>
        <v xml:space="preserve">Sewerage; waste collection, treatment and disposal activities; materials recovery; remediation activities and other waste management services </v>
      </c>
      <c r="B80" t="s">
        <v>160</v>
      </c>
      <c r="C80" s="36">
        <v>632</v>
      </c>
      <c r="D80" s="6">
        <v>0</v>
      </c>
      <c r="E80" s="6">
        <v>0</v>
      </c>
      <c r="F80" s="6">
        <v>0</v>
      </c>
      <c r="G80" s="6">
        <v>0</v>
      </c>
      <c r="H80" s="6">
        <v>0</v>
      </c>
      <c r="I80" s="6">
        <v>0</v>
      </c>
      <c r="J80" s="6">
        <v>0</v>
      </c>
      <c r="K80" s="6">
        <v>0</v>
      </c>
      <c r="L80" s="6">
        <v>0</v>
      </c>
      <c r="M80" s="6">
        <v>0</v>
      </c>
      <c r="N80" s="6">
        <v>0</v>
      </c>
      <c r="O80" s="6">
        <v>0</v>
      </c>
      <c r="P80" s="6">
        <v>0</v>
      </c>
      <c r="Q80" s="6">
        <v>0</v>
      </c>
      <c r="R80" s="6">
        <v>0</v>
      </c>
      <c r="S80" s="6">
        <v>0</v>
      </c>
      <c r="T80" s="6">
        <v>0</v>
      </c>
      <c r="U80" s="6">
        <v>0</v>
      </c>
      <c r="V80" s="6">
        <v>0</v>
      </c>
      <c r="W80" s="6">
        <v>0</v>
      </c>
      <c r="X80" s="6">
        <v>0</v>
      </c>
      <c r="Y80" s="6">
        <v>0</v>
      </c>
      <c r="Z80" s="6">
        <v>0</v>
      </c>
      <c r="AA80" s="6">
        <v>0</v>
      </c>
      <c r="AB80" s="6">
        <v>0</v>
      </c>
      <c r="AC80" s="6">
        <v>1</v>
      </c>
      <c r="AD80" s="6">
        <v>0</v>
      </c>
      <c r="AE80" s="6">
        <v>0</v>
      </c>
      <c r="AF80" s="6">
        <v>0</v>
      </c>
      <c r="AG80" s="6">
        <v>0</v>
      </c>
      <c r="AH80" s="6">
        <v>0</v>
      </c>
      <c r="AI80" s="6">
        <v>0</v>
      </c>
      <c r="AJ80" s="6">
        <v>0</v>
      </c>
      <c r="AK80" s="6">
        <v>0</v>
      </c>
      <c r="AL80" s="6">
        <v>0</v>
      </c>
      <c r="AM80" s="6">
        <v>0</v>
      </c>
      <c r="AN80" s="6">
        <v>0</v>
      </c>
      <c r="AO80" s="6">
        <v>0</v>
      </c>
      <c r="AP80" s="6">
        <v>0</v>
      </c>
      <c r="AQ80" s="6">
        <v>0</v>
      </c>
      <c r="AR80" s="6">
        <v>0</v>
      </c>
      <c r="AS80" s="6">
        <v>0</v>
      </c>
      <c r="AT80" s="6">
        <v>0</v>
      </c>
      <c r="AU80" s="6">
        <v>0</v>
      </c>
      <c r="AV80" s="6">
        <v>0</v>
      </c>
      <c r="AW80" s="6">
        <v>0</v>
      </c>
      <c r="AX80" s="6">
        <v>0</v>
      </c>
      <c r="AY80" s="6">
        <v>0</v>
      </c>
      <c r="AZ80" s="6">
        <v>0</v>
      </c>
      <c r="BA80" s="6">
        <v>0</v>
      </c>
      <c r="BB80" s="6">
        <v>0</v>
      </c>
      <c r="BC80" s="6">
        <v>0</v>
      </c>
      <c r="BD80" s="6">
        <v>0</v>
      </c>
      <c r="BE80" s="6">
        <v>0</v>
      </c>
      <c r="BF80" s="6">
        <v>0</v>
      </c>
      <c r="BG80" s="6">
        <v>0</v>
      </c>
      <c r="BH80" s="6">
        <v>0</v>
      </c>
      <c r="BI80" s="6">
        <v>0</v>
      </c>
      <c r="BJ80" s="6">
        <v>0</v>
      </c>
      <c r="BK80" s="6">
        <v>0</v>
      </c>
      <c r="BL80" s="6">
        <v>0</v>
      </c>
      <c r="BM80" s="6">
        <v>0</v>
      </c>
      <c r="BN80" s="6">
        <v>0</v>
      </c>
      <c r="BO80" s="6">
        <v>0</v>
      </c>
      <c r="BP80" s="6">
        <v>0</v>
      </c>
      <c r="BQ80" s="7"/>
      <c r="BR80" s="8">
        <f t="shared" si="26"/>
        <v>1</v>
      </c>
    </row>
    <row r="81" spans="1:70" ht="14.25" customHeight="1" x14ac:dyDescent="0.55000000000000004">
      <c r="A81" t="str">
        <f t="shared" si="27"/>
        <v>Imputed rents of owner-occupied dwellings</v>
      </c>
      <c r="B81" t="s">
        <v>161</v>
      </c>
      <c r="C81">
        <v>633</v>
      </c>
      <c r="D81" s="6">
        <v>0</v>
      </c>
      <c r="E81" s="6">
        <v>0</v>
      </c>
      <c r="F81" s="6">
        <v>0</v>
      </c>
      <c r="G81" s="6">
        <v>0</v>
      </c>
      <c r="H81" s="6">
        <v>0</v>
      </c>
      <c r="I81" s="6">
        <v>0</v>
      </c>
      <c r="J81" s="6">
        <v>0</v>
      </c>
      <c r="K81" s="6">
        <v>0</v>
      </c>
      <c r="L81" s="6">
        <v>0</v>
      </c>
      <c r="M81" s="6">
        <v>0</v>
      </c>
      <c r="N81" s="6">
        <v>0</v>
      </c>
      <c r="O81" s="6">
        <v>0</v>
      </c>
      <c r="P81" s="6">
        <v>0</v>
      </c>
      <c r="Q81" s="6">
        <v>0</v>
      </c>
      <c r="R81" s="6">
        <v>0</v>
      </c>
      <c r="S81" s="6">
        <v>0</v>
      </c>
      <c r="T81" s="6">
        <v>0</v>
      </c>
      <c r="U81" s="6">
        <v>0</v>
      </c>
      <c r="V81" s="6">
        <v>0</v>
      </c>
      <c r="W81" s="6">
        <v>0</v>
      </c>
      <c r="X81" s="6">
        <v>0</v>
      </c>
      <c r="Y81" s="6">
        <v>0</v>
      </c>
      <c r="Z81" s="6">
        <v>0</v>
      </c>
      <c r="AA81" s="6">
        <v>0</v>
      </c>
      <c r="AB81" s="6">
        <v>0</v>
      </c>
      <c r="AC81" s="6">
        <v>0</v>
      </c>
      <c r="AD81" s="6">
        <v>0</v>
      </c>
      <c r="AE81" s="6">
        <v>0</v>
      </c>
      <c r="AF81" s="6">
        <v>0</v>
      </c>
      <c r="AG81" s="6">
        <v>0</v>
      </c>
      <c r="AH81" s="6">
        <v>0</v>
      </c>
      <c r="AI81" s="6">
        <v>0</v>
      </c>
      <c r="AJ81" s="6">
        <v>0</v>
      </c>
      <c r="AK81" s="6">
        <v>0</v>
      </c>
      <c r="AL81" s="6">
        <v>0</v>
      </c>
      <c r="AM81" s="6">
        <v>0</v>
      </c>
      <c r="AN81" s="6">
        <v>3.9104850360470428E-2</v>
      </c>
      <c r="AO81" s="6">
        <v>0</v>
      </c>
      <c r="AP81" s="6">
        <v>0</v>
      </c>
      <c r="AQ81" s="6">
        <v>0</v>
      </c>
      <c r="AR81" s="6">
        <v>0</v>
      </c>
      <c r="AS81" s="6">
        <v>0</v>
      </c>
      <c r="AT81" s="6">
        <v>0</v>
      </c>
      <c r="AU81" s="6">
        <v>0</v>
      </c>
      <c r="AV81" s="6">
        <v>0.9608951496395296</v>
      </c>
      <c r="AW81" s="6">
        <v>0</v>
      </c>
      <c r="AX81" s="6">
        <v>0</v>
      </c>
      <c r="AY81" s="6">
        <v>0</v>
      </c>
      <c r="AZ81" s="6">
        <v>0</v>
      </c>
      <c r="BA81" s="6">
        <v>0</v>
      </c>
      <c r="BB81" s="6">
        <v>0</v>
      </c>
      <c r="BC81" s="6">
        <v>0</v>
      </c>
      <c r="BD81" s="6">
        <v>0</v>
      </c>
      <c r="BE81" s="6">
        <v>0</v>
      </c>
      <c r="BF81" s="6">
        <v>0</v>
      </c>
      <c r="BG81" s="6">
        <v>0</v>
      </c>
      <c r="BH81" s="6">
        <v>0</v>
      </c>
      <c r="BI81" s="6">
        <v>0</v>
      </c>
      <c r="BJ81" s="6">
        <v>0</v>
      </c>
      <c r="BK81" s="6">
        <v>0</v>
      </c>
      <c r="BL81" s="6">
        <v>0</v>
      </c>
      <c r="BM81" s="6">
        <v>0</v>
      </c>
      <c r="BN81" s="6">
        <v>0</v>
      </c>
      <c r="BO81" s="6">
        <v>0</v>
      </c>
      <c r="BP81" s="6">
        <v>0</v>
      </c>
      <c r="BR81" s="8">
        <f t="shared" si="26"/>
        <v>1</v>
      </c>
    </row>
    <row r="82" spans="1:70" customFormat="1" ht="14.4" x14ac:dyDescent="0.55000000000000004">
      <c r="A82" t="str">
        <f t="shared" si="27"/>
        <v>Electricity, gas, steam and air-conditioning</v>
      </c>
      <c r="B82" t="s">
        <v>162</v>
      </c>
      <c r="C82" s="36">
        <v>634</v>
      </c>
      <c r="D82" s="6">
        <v>0</v>
      </c>
      <c r="E82" s="6">
        <v>0</v>
      </c>
      <c r="F82" s="6">
        <v>0</v>
      </c>
      <c r="G82" s="6">
        <v>0</v>
      </c>
      <c r="H82" s="6">
        <v>0</v>
      </c>
      <c r="I82" s="6">
        <v>0</v>
      </c>
      <c r="J82" s="6">
        <v>0</v>
      </c>
      <c r="K82" s="6">
        <v>0</v>
      </c>
      <c r="L82" s="6">
        <v>0</v>
      </c>
      <c r="M82" s="6">
        <v>0</v>
      </c>
      <c r="N82" s="6">
        <v>0</v>
      </c>
      <c r="O82" s="6">
        <v>0</v>
      </c>
      <c r="P82" s="6">
        <v>0</v>
      </c>
      <c r="Q82" s="6">
        <v>0</v>
      </c>
      <c r="R82" s="6">
        <v>0</v>
      </c>
      <c r="S82" s="6">
        <v>0</v>
      </c>
      <c r="T82" s="6">
        <v>0</v>
      </c>
      <c r="U82" s="6">
        <v>0</v>
      </c>
      <c r="V82" s="6">
        <v>0</v>
      </c>
      <c r="W82" s="6">
        <v>0</v>
      </c>
      <c r="X82" s="6">
        <v>0</v>
      </c>
      <c r="Y82" s="6">
        <v>0</v>
      </c>
      <c r="Z82" s="6">
        <v>0</v>
      </c>
      <c r="AA82" s="6">
        <v>1</v>
      </c>
      <c r="AB82" s="6">
        <v>0</v>
      </c>
      <c r="AC82" s="6">
        <v>0</v>
      </c>
      <c r="AD82" s="6">
        <v>0</v>
      </c>
      <c r="AE82" s="6">
        <v>0</v>
      </c>
      <c r="AF82" s="6">
        <v>0</v>
      </c>
      <c r="AG82" s="6">
        <v>0</v>
      </c>
      <c r="AH82" s="6">
        <v>0</v>
      </c>
      <c r="AI82" s="6">
        <v>0</v>
      </c>
      <c r="AJ82" s="6">
        <v>0</v>
      </c>
      <c r="AK82" s="6">
        <v>0</v>
      </c>
      <c r="AL82" s="6">
        <v>0</v>
      </c>
      <c r="AM82" s="6">
        <v>0</v>
      </c>
      <c r="AN82" s="6">
        <v>0</v>
      </c>
      <c r="AO82" s="6">
        <v>0</v>
      </c>
      <c r="AP82" s="6">
        <v>0</v>
      </c>
      <c r="AQ82" s="6">
        <v>0</v>
      </c>
      <c r="AR82" s="6">
        <v>0</v>
      </c>
      <c r="AS82" s="6">
        <v>0</v>
      </c>
      <c r="AT82" s="6">
        <v>0</v>
      </c>
      <c r="AU82" s="6">
        <v>0</v>
      </c>
      <c r="AV82" s="6">
        <v>0</v>
      </c>
      <c r="AW82" s="6">
        <v>0</v>
      </c>
      <c r="AX82" s="6">
        <v>0</v>
      </c>
      <c r="AY82" s="6">
        <v>0</v>
      </c>
      <c r="AZ82" s="6">
        <v>0</v>
      </c>
      <c r="BA82" s="6">
        <v>0</v>
      </c>
      <c r="BB82" s="6">
        <v>0</v>
      </c>
      <c r="BC82" s="6">
        <v>0</v>
      </c>
      <c r="BD82" s="6">
        <v>0</v>
      </c>
      <c r="BE82" s="6">
        <v>0</v>
      </c>
      <c r="BF82" s="6">
        <v>0</v>
      </c>
      <c r="BG82" s="6">
        <v>0</v>
      </c>
      <c r="BH82" s="6">
        <v>0</v>
      </c>
      <c r="BI82" s="6">
        <v>0</v>
      </c>
      <c r="BJ82" s="6">
        <v>0</v>
      </c>
      <c r="BK82" s="6">
        <v>0</v>
      </c>
      <c r="BL82" s="6">
        <v>0</v>
      </c>
      <c r="BM82" s="6">
        <v>0</v>
      </c>
      <c r="BN82" s="6">
        <v>0</v>
      </c>
      <c r="BO82" s="6">
        <v>0</v>
      </c>
      <c r="BP82" s="6">
        <v>0</v>
      </c>
      <c r="BQ82" s="7"/>
      <c r="BR82" s="8">
        <f t="shared" si="26"/>
        <v>1</v>
      </c>
    </row>
    <row r="83" spans="1:70" ht="14.25" customHeight="1" x14ac:dyDescent="0.55000000000000004">
      <c r="A83" t="str">
        <f t="shared" si="27"/>
        <v>Security and investigation services; services to buildings and landscape; office administrative, office support and other business support services</v>
      </c>
      <c r="B83" t="str">
        <f>VLOOKUP(C83,'List DFØ'!$A:$B,2,FALSE)</f>
        <v>Renhold, vakthold, vaktmestertjenester</v>
      </c>
      <c r="C83" s="36">
        <v>636</v>
      </c>
      <c r="D83" s="6">
        <v>1.3576481349591825E-4</v>
      </c>
      <c r="E83" s="6">
        <v>0</v>
      </c>
      <c r="F83" s="6">
        <v>2.1644829938385256E-4</v>
      </c>
      <c r="G83" s="6">
        <v>0</v>
      </c>
      <c r="H83" s="6">
        <v>2.4108256621184121E-4</v>
      </c>
      <c r="I83" s="6">
        <v>7.83678974775448E-5</v>
      </c>
      <c r="J83" s="6">
        <v>0</v>
      </c>
      <c r="K83" s="6">
        <v>0</v>
      </c>
      <c r="L83" s="6">
        <v>6.7422495223332232E-3</v>
      </c>
      <c r="M83" s="6">
        <v>0</v>
      </c>
      <c r="N83" s="6">
        <v>0</v>
      </c>
      <c r="O83" s="6">
        <v>2.9112220033764865E-4</v>
      </c>
      <c r="P83" s="6">
        <v>0</v>
      </c>
      <c r="Q83" s="6">
        <v>0</v>
      </c>
      <c r="R83" s="6">
        <v>0</v>
      </c>
      <c r="S83" s="6">
        <v>3.6136225997682094E-4</v>
      </c>
      <c r="T83" s="6">
        <v>3.6830123851445186E-4</v>
      </c>
      <c r="U83" s="6">
        <v>4.5053318736831793E-5</v>
      </c>
      <c r="V83" s="6">
        <v>3.1470275872755502E-5</v>
      </c>
      <c r="W83" s="6">
        <v>5.2251381804895064E-5</v>
      </c>
      <c r="X83" s="6">
        <v>0</v>
      </c>
      <c r="Y83" s="6">
        <v>2.9365091545087802E-5</v>
      </c>
      <c r="Z83" s="6">
        <v>1.4119682179821635E-4</v>
      </c>
      <c r="AA83" s="6">
        <v>0</v>
      </c>
      <c r="AB83" s="6">
        <v>0</v>
      </c>
      <c r="AC83" s="6">
        <v>8.2759818065687163E-3</v>
      </c>
      <c r="AD83" s="6">
        <v>1.3815315793919798E-2</v>
      </c>
      <c r="AE83" s="6">
        <v>0</v>
      </c>
      <c r="AF83" s="6">
        <v>0</v>
      </c>
      <c r="AG83" s="6">
        <v>0</v>
      </c>
      <c r="AH83" s="6">
        <v>6.621020069766265E-5</v>
      </c>
      <c r="AI83" s="6">
        <v>1.2155671150514327E-4</v>
      </c>
      <c r="AJ83" s="6">
        <v>0</v>
      </c>
      <c r="AK83" s="6">
        <v>2.5190189372981992E-3</v>
      </c>
      <c r="AL83" s="6">
        <v>4.0711610887002336E-4</v>
      </c>
      <c r="AM83" s="6">
        <v>1.6431608883962001E-2</v>
      </c>
      <c r="AN83" s="6">
        <v>7.204085503764358E-4</v>
      </c>
      <c r="AO83" s="6">
        <v>0</v>
      </c>
      <c r="AP83" s="6">
        <v>1.0433392304579024E-3</v>
      </c>
      <c r="AQ83" s="6">
        <v>1.4137188627180605E-4</v>
      </c>
      <c r="AR83" s="6">
        <v>3.956991063384931E-3</v>
      </c>
      <c r="AS83" s="6">
        <v>0</v>
      </c>
      <c r="AT83" s="6">
        <v>0</v>
      </c>
      <c r="AU83" s="6">
        <v>2.915944115709208E-3</v>
      </c>
      <c r="AV83" s="6">
        <v>4.5281497553899014E-2</v>
      </c>
      <c r="AW83" s="6">
        <v>4.6262053708959038E-3</v>
      </c>
      <c r="AX83" s="6">
        <v>1.5487430690894707E-3</v>
      </c>
      <c r="AY83" s="6">
        <v>0</v>
      </c>
      <c r="AZ83" s="6">
        <v>1.2081790130991305E-3</v>
      </c>
      <c r="BA83" s="6">
        <v>1.6096565757047016E-4</v>
      </c>
      <c r="BB83" s="6">
        <v>6.0168053226912705E-4</v>
      </c>
      <c r="BC83" s="6">
        <v>1.0662379358654478E-4</v>
      </c>
      <c r="BD83" s="6">
        <v>2.1045265426471868E-4</v>
      </c>
      <c r="BE83" s="6">
        <f>DFØ_matchingmatrise_prosent!BC45+DFØ_matchingmatrise_prosent!BQ45</f>
        <v>0.82255246428566142</v>
      </c>
      <c r="BF83" s="6">
        <v>4.4284086746736284E-2</v>
      </c>
      <c r="BG83" s="6">
        <v>3.9222389412218945E-3</v>
      </c>
      <c r="BH83" s="6">
        <v>0</v>
      </c>
      <c r="BI83" s="6">
        <v>3.7587609042589037E-3</v>
      </c>
      <c r="BJ83" s="6">
        <v>1.9860152451012735E-4</v>
      </c>
      <c r="BK83" s="6">
        <v>3.8116681652502339E-5</v>
      </c>
      <c r="BL83" s="6">
        <v>1.0531094616562788E-4</v>
      </c>
      <c r="BM83" s="6">
        <v>4.5167614329386938E-5</v>
      </c>
      <c r="BN83" s="6">
        <v>1.2202005734278704E-2</v>
      </c>
      <c r="BO83" s="6">
        <v>0</v>
      </c>
      <c r="BP83" s="6">
        <v>0</v>
      </c>
      <c r="BR83" s="8">
        <f t="shared" si="26"/>
        <v>1.0000000000000002</v>
      </c>
    </row>
    <row r="84" spans="1:70" ht="14.25" customHeight="1" x14ac:dyDescent="0.55000000000000004">
      <c r="A84" t="str">
        <f t="shared" si="27"/>
        <v>Imputed rents of owner-occupied dwellings</v>
      </c>
      <c r="B84" t="str">
        <f>VLOOKUP(C84,'List DFØ'!$A:$B,2,FALSE)</f>
        <v>Annen kostnad lokaler</v>
      </c>
      <c r="C84" s="36">
        <v>639</v>
      </c>
      <c r="D84" s="6">
        <v>3.9737905820232746E-4</v>
      </c>
      <c r="E84" s="6">
        <v>0</v>
      </c>
      <c r="F84" s="6">
        <v>3.9140844365182876E-3</v>
      </c>
      <c r="G84" s="6">
        <v>2.3972989505486933E-4</v>
      </c>
      <c r="H84" s="6">
        <v>-9.6963138027465878E-3</v>
      </c>
      <c r="I84" s="6">
        <v>6.2644015020794485E-4</v>
      </c>
      <c r="J84" s="6">
        <v>2.5349837623523346E-4</v>
      </c>
      <c r="K84" s="6">
        <v>1.6836248099641281E-5</v>
      </c>
      <c r="L84" s="6">
        <v>3.7207730728894095E-3</v>
      </c>
      <c r="M84" s="6">
        <v>0</v>
      </c>
      <c r="N84" s="6">
        <v>0</v>
      </c>
      <c r="O84" s="6">
        <v>3.3227771897336095E-4</v>
      </c>
      <c r="P84" s="6">
        <v>1.4179840835449028E-4</v>
      </c>
      <c r="Q84" s="6">
        <v>1.2535903919195826E-4</v>
      </c>
      <c r="R84" s="6">
        <v>0</v>
      </c>
      <c r="S84" s="6">
        <v>3.2288162086375649E-3</v>
      </c>
      <c r="T84" s="6">
        <v>1.1357414821280855E-3</v>
      </c>
      <c r="U84" s="6">
        <f>0.145726539087445%+0.0793086290698227%</f>
        <v>2.250351681572677E-3</v>
      </c>
      <c r="V84" s="6">
        <v>9.9064415168959648E-5</v>
      </c>
      <c r="W84" s="6">
        <v>1.4026382767509733E-4</v>
      </c>
      <c r="X84" s="6">
        <v>0</v>
      </c>
      <c r="Y84" s="6">
        <v>6.650680017307696E-4</v>
      </c>
      <c r="Z84" s="6">
        <v>3.375594804065311E-4</v>
      </c>
      <c r="AA84" s="6">
        <v>0</v>
      </c>
      <c r="AB84" s="6">
        <v>0</v>
      </c>
      <c r="AC84" s="6">
        <v>1.3449754678169217E-3</v>
      </c>
      <c r="AD84" s="6">
        <v>8.6484488043620147E-2</v>
      </c>
      <c r="AE84" s="6">
        <v>0</v>
      </c>
      <c r="AF84" s="6">
        <v>0</v>
      </c>
      <c r="AG84" s="6">
        <v>0</v>
      </c>
      <c r="AH84" s="6">
        <v>2.400367468320013E-3</v>
      </c>
      <c r="AI84" s="6">
        <v>0</v>
      </c>
      <c r="AJ84" s="6">
        <v>0</v>
      </c>
      <c r="AK84" s="6">
        <v>1.4086382603428179E-2</v>
      </c>
      <c r="AL84" s="6">
        <v>5.8744373759649657E-4</v>
      </c>
      <c r="AM84" s="6">
        <v>3.1105274604456305E-3</v>
      </c>
      <c r="AN84" s="6">
        <v>6.7686431638743351E-4</v>
      </c>
      <c r="AO84" s="6">
        <v>0</v>
      </c>
      <c r="AP84" s="6">
        <v>1.7051929812721771E-3</v>
      </c>
      <c r="AQ84" s="6">
        <v>1.0306504602991217E-2</v>
      </c>
      <c r="AR84" s="6">
        <v>2.3120538117008184E-2</v>
      </c>
      <c r="AS84" s="6">
        <v>0</v>
      </c>
      <c r="AT84" s="6">
        <v>1.7419208016997353E-3</v>
      </c>
      <c r="AU84" s="6">
        <v>8.3159964693827845E-2</v>
      </c>
      <c r="AV84" s="6">
        <f>DFØ_matchingmatrise_prosent!AT46+DFØ_matchingmatrise_prosent!BQ46</f>
        <v>0.54094802523087016</v>
      </c>
      <c r="AW84" s="6">
        <v>2.4464907057271088E-2</v>
      </c>
      <c r="AX84" s="6">
        <v>1.4159362954939965E-3</v>
      </c>
      <c r="AY84" s="6">
        <v>0</v>
      </c>
      <c r="AZ84" s="6">
        <v>2.1370285861037333E-3</v>
      </c>
      <c r="BA84" s="6">
        <v>9.4295861107302837E-4</v>
      </c>
      <c r="BB84" s="6">
        <v>2.4522375073732223E-3</v>
      </c>
      <c r="BC84" s="6">
        <v>2.5339293515545548E-4</v>
      </c>
      <c r="BD84" s="6">
        <v>1.5579271365006959E-3</v>
      </c>
      <c r="BE84" s="6">
        <v>0.12590133349897864</v>
      </c>
      <c r="BF84" s="6">
        <v>4.7210853563838556E-2</v>
      </c>
      <c r="BG84" s="6">
        <v>6.30856533208435E-3</v>
      </c>
      <c r="BH84" s="6">
        <v>8.7270460333002978E-6</v>
      </c>
      <c r="BI84" s="6">
        <v>1.927748262117375E-4</v>
      </c>
      <c r="BJ84" s="6">
        <v>3.9823862289490181E-4</v>
      </c>
      <c r="BK84" s="6">
        <v>6.7576683886174868E-5</v>
      </c>
      <c r="BL84" s="6">
        <v>8.4115803742643288E-4</v>
      </c>
      <c r="BM84" s="6">
        <v>4.0129287447740177E-4</v>
      </c>
      <c r="BN84" s="6">
        <v>1.2311918855163551E-3</v>
      </c>
      <c r="BO84" s="6">
        <v>6.8282431174475008E-3</v>
      </c>
      <c r="BP84" s="6">
        <v>-2.1626684135127902E-4</v>
      </c>
      <c r="BR84" s="8">
        <f t="shared" si="26"/>
        <v>1.0000000000000002</v>
      </c>
    </row>
    <row r="85" spans="1:70" customFormat="1" ht="14.4" x14ac:dyDescent="0.55000000000000004">
      <c r="A85" t="str">
        <f t="shared" si="27"/>
        <v>Rental and leasing services</v>
      </c>
      <c r="B85" t="s">
        <v>163</v>
      </c>
      <c r="C85" s="36">
        <v>640</v>
      </c>
      <c r="D85" s="6">
        <v>0</v>
      </c>
      <c r="E85" s="6">
        <v>0</v>
      </c>
      <c r="F85" s="6">
        <v>0</v>
      </c>
      <c r="G85" s="6">
        <v>0</v>
      </c>
      <c r="H85" s="6">
        <v>0</v>
      </c>
      <c r="I85" s="6">
        <v>0</v>
      </c>
      <c r="J85" s="6">
        <v>0</v>
      </c>
      <c r="K85" s="6">
        <v>0</v>
      </c>
      <c r="L85" s="6">
        <v>0</v>
      </c>
      <c r="M85" s="6">
        <v>0</v>
      </c>
      <c r="N85" s="6">
        <v>0</v>
      </c>
      <c r="O85" s="6">
        <v>0</v>
      </c>
      <c r="P85" s="6">
        <v>0</v>
      </c>
      <c r="Q85" s="6">
        <v>0</v>
      </c>
      <c r="R85" s="6">
        <v>0</v>
      </c>
      <c r="S85" s="6">
        <v>0</v>
      </c>
      <c r="T85" s="6">
        <v>0</v>
      </c>
      <c r="U85" s="6">
        <v>0</v>
      </c>
      <c r="V85" s="6">
        <v>0</v>
      </c>
      <c r="W85" s="6">
        <v>0</v>
      </c>
      <c r="X85" s="6">
        <v>0</v>
      </c>
      <c r="Y85" s="6">
        <v>0</v>
      </c>
      <c r="Z85" s="6">
        <v>0</v>
      </c>
      <c r="AA85" s="6">
        <v>0</v>
      </c>
      <c r="AB85" s="6">
        <v>0</v>
      </c>
      <c r="AC85" s="6">
        <v>0</v>
      </c>
      <c r="AD85" s="6">
        <v>0</v>
      </c>
      <c r="AE85" s="6">
        <v>0</v>
      </c>
      <c r="AF85" s="6">
        <v>0</v>
      </c>
      <c r="AG85" s="6">
        <v>0</v>
      </c>
      <c r="AH85" s="6">
        <v>0</v>
      </c>
      <c r="AI85" s="6">
        <v>0</v>
      </c>
      <c r="AJ85" s="6">
        <v>0</v>
      </c>
      <c r="AK85" s="6">
        <v>0</v>
      </c>
      <c r="AL85" s="6">
        <v>0</v>
      </c>
      <c r="AM85" s="6">
        <v>0</v>
      </c>
      <c r="AN85" s="6">
        <v>0</v>
      </c>
      <c r="AO85" s="6">
        <v>0</v>
      </c>
      <c r="AP85" s="6">
        <v>0</v>
      </c>
      <c r="AQ85" s="6">
        <v>0</v>
      </c>
      <c r="AR85" s="6">
        <v>0</v>
      </c>
      <c r="AS85" s="6">
        <v>0</v>
      </c>
      <c r="AT85" s="6">
        <v>0</v>
      </c>
      <c r="AU85" s="6">
        <v>0</v>
      </c>
      <c r="AV85" s="6">
        <v>0</v>
      </c>
      <c r="AW85" s="6">
        <v>0</v>
      </c>
      <c r="AX85" s="6">
        <v>0</v>
      </c>
      <c r="AY85" s="6">
        <v>0</v>
      </c>
      <c r="AZ85" s="6">
        <v>0</v>
      </c>
      <c r="BA85" s="6">
        <v>0</v>
      </c>
      <c r="BB85" s="6">
        <v>1</v>
      </c>
      <c r="BC85" s="6">
        <v>0</v>
      </c>
      <c r="BD85" s="6">
        <v>0</v>
      </c>
      <c r="BE85" s="6">
        <v>0</v>
      </c>
      <c r="BF85" s="6">
        <v>0</v>
      </c>
      <c r="BG85" s="6">
        <v>0</v>
      </c>
      <c r="BH85" s="6">
        <v>0</v>
      </c>
      <c r="BI85" s="6">
        <v>0</v>
      </c>
      <c r="BJ85" s="6">
        <v>0</v>
      </c>
      <c r="BK85" s="6">
        <v>0</v>
      </c>
      <c r="BL85" s="6">
        <v>0</v>
      </c>
      <c r="BM85" s="6">
        <v>0</v>
      </c>
      <c r="BN85" s="6">
        <v>0</v>
      </c>
      <c r="BO85" s="6">
        <v>0</v>
      </c>
      <c r="BP85" s="6">
        <v>0</v>
      </c>
      <c r="BQ85" s="7"/>
      <c r="BR85" s="8">
        <f t="shared" si="26"/>
        <v>1</v>
      </c>
    </row>
    <row r="86" spans="1:70" customFormat="1" ht="14.4" x14ac:dyDescent="0.55000000000000004">
      <c r="A86" t="str">
        <f t="shared" si="27"/>
        <v>Rental and leasing services</v>
      </c>
      <c r="B86" t="s">
        <v>164</v>
      </c>
      <c r="C86" s="36">
        <v>641</v>
      </c>
      <c r="D86" s="6">
        <v>0</v>
      </c>
      <c r="E86" s="6">
        <v>0</v>
      </c>
      <c r="F86" s="6">
        <v>0</v>
      </c>
      <c r="G86" s="6">
        <v>0</v>
      </c>
      <c r="H86" s="6">
        <v>0</v>
      </c>
      <c r="I86" s="6">
        <v>0</v>
      </c>
      <c r="J86" s="6">
        <v>0</v>
      </c>
      <c r="K86" s="6">
        <v>0</v>
      </c>
      <c r="L86" s="6">
        <v>0</v>
      </c>
      <c r="M86" s="6">
        <v>0</v>
      </c>
      <c r="N86" s="6">
        <v>0</v>
      </c>
      <c r="O86" s="6">
        <v>0</v>
      </c>
      <c r="P86" s="6">
        <v>0</v>
      </c>
      <c r="Q86" s="6">
        <v>0</v>
      </c>
      <c r="R86" s="6">
        <v>0</v>
      </c>
      <c r="S86" s="6">
        <v>0</v>
      </c>
      <c r="T86" s="6">
        <v>0</v>
      </c>
      <c r="U86" s="6">
        <v>0</v>
      </c>
      <c r="V86" s="6">
        <v>0</v>
      </c>
      <c r="W86" s="6">
        <v>0</v>
      </c>
      <c r="X86" s="6">
        <v>0</v>
      </c>
      <c r="Y86" s="6">
        <v>0</v>
      </c>
      <c r="Z86" s="6">
        <v>0</v>
      </c>
      <c r="AA86" s="6">
        <v>0</v>
      </c>
      <c r="AB86" s="6">
        <v>0</v>
      </c>
      <c r="AC86" s="6">
        <v>0</v>
      </c>
      <c r="AD86" s="6">
        <v>0</v>
      </c>
      <c r="AE86" s="6">
        <v>0</v>
      </c>
      <c r="AF86" s="6">
        <v>0</v>
      </c>
      <c r="AG86" s="6">
        <v>0</v>
      </c>
      <c r="AH86" s="6">
        <v>0</v>
      </c>
      <c r="AI86" s="6">
        <v>0</v>
      </c>
      <c r="AJ86" s="6">
        <v>0</v>
      </c>
      <c r="AK86" s="6">
        <v>0</v>
      </c>
      <c r="AL86" s="6">
        <v>0</v>
      </c>
      <c r="AM86" s="6">
        <v>0</v>
      </c>
      <c r="AN86" s="6">
        <v>0</v>
      </c>
      <c r="AO86" s="6">
        <v>0</v>
      </c>
      <c r="AP86" s="6">
        <v>0</v>
      </c>
      <c r="AQ86" s="6">
        <v>0</v>
      </c>
      <c r="AR86" s="6">
        <v>0</v>
      </c>
      <c r="AS86" s="6">
        <v>0</v>
      </c>
      <c r="AT86" s="6">
        <v>0</v>
      </c>
      <c r="AU86" s="6">
        <v>0</v>
      </c>
      <c r="AV86" s="6">
        <v>0</v>
      </c>
      <c r="AW86" s="6">
        <v>0</v>
      </c>
      <c r="AX86" s="6">
        <v>0</v>
      </c>
      <c r="AY86" s="6">
        <v>0</v>
      </c>
      <c r="AZ86" s="6">
        <v>0</v>
      </c>
      <c r="BA86" s="6">
        <v>0</v>
      </c>
      <c r="BB86" s="6">
        <v>1</v>
      </c>
      <c r="BC86" s="6">
        <v>0</v>
      </c>
      <c r="BD86" s="6">
        <v>0</v>
      </c>
      <c r="BE86" s="6">
        <v>0</v>
      </c>
      <c r="BF86" s="6">
        <v>0</v>
      </c>
      <c r="BG86" s="6">
        <v>0</v>
      </c>
      <c r="BH86" s="6">
        <v>0</v>
      </c>
      <c r="BI86" s="6">
        <v>0</v>
      </c>
      <c r="BJ86" s="6">
        <v>0</v>
      </c>
      <c r="BK86" s="6">
        <v>0</v>
      </c>
      <c r="BL86" s="6">
        <v>0</v>
      </c>
      <c r="BM86" s="6">
        <v>0</v>
      </c>
      <c r="BN86" s="6">
        <v>0</v>
      </c>
      <c r="BO86" s="6">
        <v>0</v>
      </c>
      <c r="BP86" s="6">
        <v>0</v>
      </c>
      <c r="BQ86" s="7"/>
      <c r="BR86" s="8">
        <f t="shared" si="26"/>
        <v>1</v>
      </c>
    </row>
    <row r="87" spans="1:70" customFormat="1" ht="14.4" x14ac:dyDescent="0.55000000000000004">
      <c r="A87" t="str">
        <f t="shared" si="27"/>
        <v>Rental and leasing services</v>
      </c>
      <c r="B87" t="s">
        <v>165</v>
      </c>
      <c r="C87" s="36">
        <v>642</v>
      </c>
      <c r="D87" s="6">
        <v>0</v>
      </c>
      <c r="E87" s="6">
        <v>0</v>
      </c>
      <c r="F87" s="6">
        <v>0</v>
      </c>
      <c r="G87" s="6">
        <v>0</v>
      </c>
      <c r="H87" s="6">
        <v>0</v>
      </c>
      <c r="I87" s="6">
        <v>0</v>
      </c>
      <c r="J87" s="6">
        <v>0</v>
      </c>
      <c r="K87" s="6">
        <v>0</v>
      </c>
      <c r="L87" s="6">
        <v>0</v>
      </c>
      <c r="M87" s="6">
        <v>0</v>
      </c>
      <c r="N87" s="6">
        <v>0</v>
      </c>
      <c r="O87" s="6">
        <v>0</v>
      </c>
      <c r="P87" s="6">
        <v>0</v>
      </c>
      <c r="Q87" s="6">
        <v>0</v>
      </c>
      <c r="R87" s="6">
        <v>0</v>
      </c>
      <c r="S87" s="6">
        <v>0</v>
      </c>
      <c r="T87" s="6">
        <v>0</v>
      </c>
      <c r="U87" s="6">
        <v>0</v>
      </c>
      <c r="V87" s="6">
        <v>0</v>
      </c>
      <c r="W87" s="6">
        <v>0</v>
      </c>
      <c r="X87" s="6">
        <v>0</v>
      </c>
      <c r="Y87" s="6">
        <v>0</v>
      </c>
      <c r="Z87" s="6">
        <v>0</v>
      </c>
      <c r="AA87" s="6">
        <v>0</v>
      </c>
      <c r="AB87" s="6">
        <v>0</v>
      </c>
      <c r="AC87" s="6">
        <v>0</v>
      </c>
      <c r="AD87" s="6">
        <v>0</v>
      </c>
      <c r="AE87" s="6">
        <v>0</v>
      </c>
      <c r="AF87" s="6">
        <v>0</v>
      </c>
      <c r="AG87" s="6">
        <v>0</v>
      </c>
      <c r="AH87" s="6">
        <v>0</v>
      </c>
      <c r="AI87" s="6">
        <v>0</v>
      </c>
      <c r="AJ87" s="6">
        <v>0</v>
      </c>
      <c r="AK87" s="6">
        <v>0</v>
      </c>
      <c r="AL87" s="6">
        <v>0</v>
      </c>
      <c r="AM87" s="6">
        <v>0</v>
      </c>
      <c r="AN87" s="6">
        <v>0</v>
      </c>
      <c r="AO87" s="6">
        <v>0</v>
      </c>
      <c r="AP87" s="6">
        <v>0</v>
      </c>
      <c r="AQ87" s="6">
        <v>0</v>
      </c>
      <c r="AR87" s="6">
        <v>0</v>
      </c>
      <c r="AS87" s="6">
        <v>0</v>
      </c>
      <c r="AT87" s="6">
        <v>0</v>
      </c>
      <c r="AU87" s="6">
        <v>0</v>
      </c>
      <c r="AV87" s="6">
        <v>0</v>
      </c>
      <c r="AW87" s="6">
        <v>0</v>
      </c>
      <c r="AX87" s="6">
        <v>0</v>
      </c>
      <c r="AY87" s="6">
        <v>0</v>
      </c>
      <c r="AZ87" s="6">
        <v>0</v>
      </c>
      <c r="BA87" s="6">
        <v>0</v>
      </c>
      <c r="BB87" s="6">
        <v>1</v>
      </c>
      <c r="BC87" s="6">
        <v>0</v>
      </c>
      <c r="BD87" s="6">
        <v>0</v>
      </c>
      <c r="BE87" s="6">
        <v>0</v>
      </c>
      <c r="BF87" s="6">
        <v>0</v>
      </c>
      <c r="BG87" s="6">
        <v>0</v>
      </c>
      <c r="BH87" s="6">
        <v>0</v>
      </c>
      <c r="BI87" s="6">
        <v>0</v>
      </c>
      <c r="BJ87" s="6">
        <v>0</v>
      </c>
      <c r="BK87" s="6">
        <v>0</v>
      </c>
      <c r="BL87" s="6">
        <v>0</v>
      </c>
      <c r="BM87" s="6">
        <v>0</v>
      </c>
      <c r="BN87" s="6">
        <v>0</v>
      </c>
      <c r="BO87" s="6">
        <v>0</v>
      </c>
      <c r="BP87" s="6">
        <v>0</v>
      </c>
      <c r="BQ87" s="7"/>
      <c r="BR87" s="8">
        <f t="shared" si="26"/>
        <v>1</v>
      </c>
    </row>
    <row r="88" spans="1:70" customFormat="1" ht="14.4" x14ac:dyDescent="0.55000000000000004">
      <c r="A88" t="str">
        <f t="shared" si="27"/>
        <v>Rental and leasing services</v>
      </c>
      <c r="B88" t="s">
        <v>166</v>
      </c>
      <c r="C88" s="36">
        <v>643</v>
      </c>
      <c r="D88" s="6">
        <v>0</v>
      </c>
      <c r="E88" s="6">
        <v>0</v>
      </c>
      <c r="F88" s="6">
        <v>0</v>
      </c>
      <c r="G88" s="6">
        <v>0</v>
      </c>
      <c r="H88" s="6">
        <v>0</v>
      </c>
      <c r="I88" s="6">
        <v>0</v>
      </c>
      <c r="J88" s="6">
        <v>0</v>
      </c>
      <c r="K88" s="6">
        <v>0</v>
      </c>
      <c r="L88" s="6">
        <v>0</v>
      </c>
      <c r="M88" s="6">
        <v>0</v>
      </c>
      <c r="N88" s="6">
        <v>0</v>
      </c>
      <c r="O88" s="6">
        <v>0</v>
      </c>
      <c r="P88" s="6">
        <v>0</v>
      </c>
      <c r="Q88" s="6">
        <v>0</v>
      </c>
      <c r="R88" s="6">
        <v>0</v>
      </c>
      <c r="S88" s="6">
        <v>0</v>
      </c>
      <c r="T88" s="6">
        <v>0</v>
      </c>
      <c r="U88" s="6">
        <v>0</v>
      </c>
      <c r="V88" s="6">
        <v>0</v>
      </c>
      <c r="W88" s="6">
        <v>0</v>
      </c>
      <c r="X88" s="6">
        <v>0</v>
      </c>
      <c r="Y88" s="6">
        <v>0</v>
      </c>
      <c r="Z88" s="6">
        <v>0</v>
      </c>
      <c r="AA88" s="6">
        <v>0</v>
      </c>
      <c r="AB88" s="6">
        <v>0</v>
      </c>
      <c r="AC88" s="6">
        <v>0</v>
      </c>
      <c r="AD88" s="6">
        <v>0</v>
      </c>
      <c r="AE88" s="6">
        <v>0</v>
      </c>
      <c r="AF88" s="6">
        <v>0</v>
      </c>
      <c r="AG88" s="6">
        <v>0</v>
      </c>
      <c r="AH88" s="6">
        <v>0</v>
      </c>
      <c r="AI88" s="6">
        <v>0</v>
      </c>
      <c r="AJ88" s="6">
        <v>0</v>
      </c>
      <c r="AK88" s="6">
        <v>0</v>
      </c>
      <c r="AL88" s="6">
        <v>0</v>
      </c>
      <c r="AM88" s="6">
        <v>0</v>
      </c>
      <c r="AN88" s="6">
        <v>0</v>
      </c>
      <c r="AO88" s="6">
        <v>0</v>
      </c>
      <c r="AP88" s="6">
        <v>0</v>
      </c>
      <c r="AQ88" s="6">
        <v>0</v>
      </c>
      <c r="AR88" s="6">
        <v>0</v>
      </c>
      <c r="AS88" s="6">
        <v>0</v>
      </c>
      <c r="AT88" s="6">
        <v>0</v>
      </c>
      <c r="AU88" s="6">
        <v>0</v>
      </c>
      <c r="AV88" s="6">
        <v>0</v>
      </c>
      <c r="AW88" s="6">
        <v>0</v>
      </c>
      <c r="AX88" s="6">
        <v>0</v>
      </c>
      <c r="AY88" s="6">
        <v>0</v>
      </c>
      <c r="AZ88" s="6">
        <v>0</v>
      </c>
      <c r="BA88" s="6">
        <v>0</v>
      </c>
      <c r="BB88" s="6">
        <v>1</v>
      </c>
      <c r="BC88" s="6">
        <v>0</v>
      </c>
      <c r="BD88" s="6">
        <v>0</v>
      </c>
      <c r="BE88" s="6">
        <v>0</v>
      </c>
      <c r="BF88" s="6">
        <v>0</v>
      </c>
      <c r="BG88" s="6">
        <v>0</v>
      </c>
      <c r="BH88" s="6">
        <v>0</v>
      </c>
      <c r="BI88" s="6">
        <v>0</v>
      </c>
      <c r="BJ88" s="6">
        <v>0</v>
      </c>
      <c r="BK88" s="6">
        <v>0</v>
      </c>
      <c r="BL88" s="6">
        <v>0</v>
      </c>
      <c r="BM88" s="6">
        <v>0</v>
      </c>
      <c r="BN88" s="6">
        <v>0</v>
      </c>
      <c r="BO88" s="6">
        <v>0</v>
      </c>
      <c r="BP88" s="6">
        <v>0</v>
      </c>
      <c r="BQ88" s="7"/>
      <c r="BR88" s="8">
        <f t="shared" si="26"/>
        <v>1</v>
      </c>
    </row>
    <row r="89" spans="1:70" customFormat="1" ht="14.4" x14ac:dyDescent="0.55000000000000004">
      <c r="A89" t="str">
        <f t="shared" si="27"/>
        <v>Rental and leasing services</v>
      </c>
      <c r="B89" t="s">
        <v>167</v>
      </c>
      <c r="C89" s="36">
        <v>644</v>
      </c>
      <c r="D89" s="6">
        <v>0</v>
      </c>
      <c r="E89" s="6">
        <v>0</v>
      </c>
      <c r="F89" s="6">
        <v>0</v>
      </c>
      <c r="G89" s="6">
        <v>0</v>
      </c>
      <c r="H89" s="6">
        <v>0</v>
      </c>
      <c r="I89" s="6">
        <v>0</v>
      </c>
      <c r="J89" s="6">
        <v>0</v>
      </c>
      <c r="K89" s="6">
        <v>0</v>
      </c>
      <c r="L89" s="6">
        <v>0</v>
      </c>
      <c r="M89" s="6">
        <v>0</v>
      </c>
      <c r="N89" s="6">
        <v>0</v>
      </c>
      <c r="O89" s="6">
        <v>0</v>
      </c>
      <c r="P89" s="6">
        <v>0</v>
      </c>
      <c r="Q89" s="6">
        <v>0</v>
      </c>
      <c r="R89" s="6">
        <v>0</v>
      </c>
      <c r="S89" s="6">
        <v>0</v>
      </c>
      <c r="T89" s="6">
        <v>0</v>
      </c>
      <c r="U89" s="6">
        <v>0</v>
      </c>
      <c r="V89" s="6">
        <v>0</v>
      </c>
      <c r="W89" s="6">
        <v>0</v>
      </c>
      <c r="X89" s="6">
        <v>0</v>
      </c>
      <c r="Y89" s="6">
        <v>0</v>
      </c>
      <c r="Z89" s="6">
        <v>0</v>
      </c>
      <c r="AA89" s="6">
        <v>0</v>
      </c>
      <c r="AB89" s="6">
        <v>0</v>
      </c>
      <c r="AC89" s="6">
        <v>0</v>
      </c>
      <c r="AD89" s="6">
        <v>0</v>
      </c>
      <c r="AE89" s="6">
        <v>0</v>
      </c>
      <c r="AF89" s="6">
        <v>0</v>
      </c>
      <c r="AG89" s="6">
        <v>0</v>
      </c>
      <c r="AH89" s="6">
        <v>0</v>
      </c>
      <c r="AI89" s="6">
        <v>0</v>
      </c>
      <c r="AJ89" s="6">
        <v>0</v>
      </c>
      <c r="AK89" s="6">
        <v>0</v>
      </c>
      <c r="AL89" s="6">
        <v>0</v>
      </c>
      <c r="AM89" s="6">
        <v>0</v>
      </c>
      <c r="AN89" s="6">
        <v>0</v>
      </c>
      <c r="AO89" s="6">
        <v>0</v>
      </c>
      <c r="AP89" s="6">
        <v>0</v>
      </c>
      <c r="AQ89" s="6">
        <v>0</v>
      </c>
      <c r="AR89" s="6">
        <v>0</v>
      </c>
      <c r="AS89" s="6">
        <v>0</v>
      </c>
      <c r="AT89" s="6">
        <v>0</v>
      </c>
      <c r="AU89" s="6">
        <v>0</v>
      </c>
      <c r="AV89" s="6">
        <v>0</v>
      </c>
      <c r="AW89" s="6">
        <v>0</v>
      </c>
      <c r="AX89" s="6">
        <v>0</v>
      </c>
      <c r="AY89" s="6">
        <v>0</v>
      </c>
      <c r="AZ89" s="6">
        <v>0</v>
      </c>
      <c r="BA89" s="6">
        <v>0</v>
      </c>
      <c r="BB89" s="6">
        <v>1</v>
      </c>
      <c r="BC89" s="6">
        <v>0</v>
      </c>
      <c r="BD89" s="6">
        <v>0</v>
      </c>
      <c r="BE89" s="6">
        <v>0</v>
      </c>
      <c r="BF89" s="6">
        <v>0</v>
      </c>
      <c r="BG89" s="6">
        <v>0</v>
      </c>
      <c r="BH89" s="6">
        <v>0</v>
      </c>
      <c r="BI89" s="6">
        <v>0</v>
      </c>
      <c r="BJ89" s="6">
        <v>0</v>
      </c>
      <c r="BK89" s="6">
        <v>0</v>
      </c>
      <c r="BL89" s="6">
        <v>0</v>
      </c>
      <c r="BM89" s="6">
        <v>0</v>
      </c>
      <c r="BN89" s="6">
        <v>0</v>
      </c>
      <c r="BO89" s="6">
        <v>0</v>
      </c>
      <c r="BP89" s="6">
        <v>0</v>
      </c>
      <c r="BQ89" s="7"/>
      <c r="BR89" s="8">
        <f t="shared" si="26"/>
        <v>1</v>
      </c>
    </row>
    <row r="90" spans="1:70" customFormat="1" ht="14.4" x14ac:dyDescent="0.55000000000000004">
      <c r="A90" t="str">
        <f t="shared" si="27"/>
        <v>Rental and leasing services</v>
      </c>
      <c r="B90" t="s">
        <v>168</v>
      </c>
      <c r="C90" s="36">
        <v>645</v>
      </c>
      <c r="D90" s="6">
        <v>0</v>
      </c>
      <c r="E90" s="6">
        <v>0</v>
      </c>
      <c r="F90" s="6">
        <v>0</v>
      </c>
      <c r="G90" s="6">
        <v>0</v>
      </c>
      <c r="H90" s="6">
        <v>0</v>
      </c>
      <c r="I90" s="6">
        <v>0</v>
      </c>
      <c r="J90" s="6">
        <v>0</v>
      </c>
      <c r="K90" s="6">
        <v>0</v>
      </c>
      <c r="L90" s="6">
        <v>0</v>
      </c>
      <c r="M90" s="6">
        <v>0</v>
      </c>
      <c r="N90" s="6">
        <v>0</v>
      </c>
      <c r="O90" s="6">
        <v>0</v>
      </c>
      <c r="P90" s="6">
        <v>0</v>
      </c>
      <c r="Q90" s="6">
        <v>0</v>
      </c>
      <c r="R90" s="6">
        <v>0</v>
      </c>
      <c r="S90" s="6">
        <v>0</v>
      </c>
      <c r="T90" s="6">
        <v>0</v>
      </c>
      <c r="U90" s="6">
        <v>0</v>
      </c>
      <c r="V90" s="6">
        <v>0</v>
      </c>
      <c r="W90" s="6">
        <v>0</v>
      </c>
      <c r="X90" s="6">
        <v>0</v>
      </c>
      <c r="Y90" s="6">
        <v>0</v>
      </c>
      <c r="Z90" s="6">
        <v>0</v>
      </c>
      <c r="AA90" s="6">
        <v>0</v>
      </c>
      <c r="AB90" s="6">
        <v>0</v>
      </c>
      <c r="AC90" s="6">
        <v>0</v>
      </c>
      <c r="AD90" s="6">
        <v>0</v>
      </c>
      <c r="AE90" s="6">
        <v>0</v>
      </c>
      <c r="AF90" s="6">
        <v>0</v>
      </c>
      <c r="AG90" s="6">
        <v>0</v>
      </c>
      <c r="AH90" s="6">
        <v>0</v>
      </c>
      <c r="AI90" s="6">
        <v>0</v>
      </c>
      <c r="AJ90" s="6">
        <v>0</v>
      </c>
      <c r="AK90" s="6">
        <v>0</v>
      </c>
      <c r="AL90" s="6">
        <v>0</v>
      </c>
      <c r="AM90" s="6">
        <v>0</v>
      </c>
      <c r="AN90" s="6">
        <v>0</v>
      </c>
      <c r="AO90" s="6">
        <v>0</v>
      </c>
      <c r="AP90" s="6">
        <v>0</v>
      </c>
      <c r="AQ90" s="6">
        <v>0</v>
      </c>
      <c r="AR90" s="6">
        <v>0</v>
      </c>
      <c r="AS90" s="6">
        <v>0</v>
      </c>
      <c r="AT90" s="6">
        <v>0</v>
      </c>
      <c r="AU90" s="6">
        <v>0</v>
      </c>
      <c r="AV90" s="6">
        <v>0</v>
      </c>
      <c r="AW90" s="6">
        <v>0</v>
      </c>
      <c r="AX90" s="6">
        <v>0</v>
      </c>
      <c r="AY90" s="6">
        <v>0</v>
      </c>
      <c r="AZ90" s="6">
        <v>0</v>
      </c>
      <c r="BA90" s="6">
        <v>0</v>
      </c>
      <c r="BB90" s="6">
        <v>1</v>
      </c>
      <c r="BC90" s="6">
        <v>0</v>
      </c>
      <c r="BD90" s="6">
        <v>0</v>
      </c>
      <c r="BE90" s="6">
        <v>0</v>
      </c>
      <c r="BF90" s="6">
        <v>0</v>
      </c>
      <c r="BG90" s="6">
        <v>0</v>
      </c>
      <c r="BH90" s="6">
        <v>0</v>
      </c>
      <c r="BI90" s="6">
        <v>0</v>
      </c>
      <c r="BJ90" s="6">
        <v>0</v>
      </c>
      <c r="BK90" s="6">
        <v>0</v>
      </c>
      <c r="BL90" s="6">
        <v>0</v>
      </c>
      <c r="BM90" s="6">
        <v>0</v>
      </c>
      <c r="BN90" s="6">
        <v>0</v>
      </c>
      <c r="BO90" s="6">
        <v>0</v>
      </c>
      <c r="BP90" s="6">
        <v>0</v>
      </c>
      <c r="BQ90" s="7"/>
      <c r="BR90" s="8">
        <f t="shared" si="26"/>
        <v>1</v>
      </c>
    </row>
    <row r="91" spans="1:70" customFormat="1" ht="14.4" x14ac:dyDescent="0.55000000000000004">
      <c r="A91" t="str">
        <f t="shared" si="27"/>
        <v>Rental and leasing services</v>
      </c>
      <c r="B91" t="s">
        <v>169</v>
      </c>
      <c r="C91" s="36">
        <v>646</v>
      </c>
      <c r="D91" s="6">
        <v>0</v>
      </c>
      <c r="E91" s="6">
        <v>0</v>
      </c>
      <c r="F91" s="6">
        <v>0</v>
      </c>
      <c r="G91" s="6">
        <v>0</v>
      </c>
      <c r="H91" s="6">
        <v>0</v>
      </c>
      <c r="I91" s="6">
        <v>0</v>
      </c>
      <c r="J91" s="6">
        <v>0</v>
      </c>
      <c r="K91" s="6">
        <v>0</v>
      </c>
      <c r="L91" s="6">
        <v>0</v>
      </c>
      <c r="M91" s="6">
        <v>0</v>
      </c>
      <c r="N91" s="6">
        <v>0</v>
      </c>
      <c r="O91" s="6">
        <v>0</v>
      </c>
      <c r="P91" s="6">
        <v>0</v>
      </c>
      <c r="Q91" s="6">
        <v>0</v>
      </c>
      <c r="R91" s="6">
        <v>0</v>
      </c>
      <c r="S91" s="6">
        <v>0</v>
      </c>
      <c r="T91" s="6">
        <v>0</v>
      </c>
      <c r="U91" s="6">
        <v>0</v>
      </c>
      <c r="V91" s="6">
        <v>0</v>
      </c>
      <c r="W91" s="6">
        <v>0</v>
      </c>
      <c r="X91" s="6">
        <v>0</v>
      </c>
      <c r="Y91" s="6">
        <v>0</v>
      </c>
      <c r="Z91" s="6">
        <v>0</v>
      </c>
      <c r="AA91" s="6">
        <v>0</v>
      </c>
      <c r="AB91" s="6">
        <v>0</v>
      </c>
      <c r="AC91" s="6">
        <v>0</v>
      </c>
      <c r="AD91" s="6">
        <v>0</v>
      </c>
      <c r="AE91" s="6">
        <v>0</v>
      </c>
      <c r="AF91" s="6">
        <v>0</v>
      </c>
      <c r="AG91" s="6">
        <v>0</v>
      </c>
      <c r="AH91" s="6">
        <v>0</v>
      </c>
      <c r="AI91" s="6">
        <v>0</v>
      </c>
      <c r="AJ91" s="6">
        <v>0</v>
      </c>
      <c r="AK91" s="6">
        <v>0</v>
      </c>
      <c r="AL91" s="6">
        <v>0</v>
      </c>
      <c r="AM91" s="6">
        <v>0</v>
      </c>
      <c r="AN91" s="6">
        <v>0</v>
      </c>
      <c r="AO91" s="6">
        <v>0</v>
      </c>
      <c r="AP91" s="6">
        <v>0</v>
      </c>
      <c r="AQ91" s="6">
        <v>0</v>
      </c>
      <c r="AR91" s="6">
        <v>0</v>
      </c>
      <c r="AS91" s="6">
        <v>0</v>
      </c>
      <c r="AT91" s="6">
        <v>0</v>
      </c>
      <c r="AU91" s="6">
        <v>0</v>
      </c>
      <c r="AV91" s="6">
        <v>0</v>
      </c>
      <c r="AW91" s="6">
        <v>0</v>
      </c>
      <c r="AX91" s="6">
        <v>0</v>
      </c>
      <c r="AY91" s="6">
        <v>0</v>
      </c>
      <c r="AZ91" s="6">
        <v>0</v>
      </c>
      <c r="BA91" s="6">
        <v>0</v>
      </c>
      <c r="BB91" s="6">
        <v>1</v>
      </c>
      <c r="BC91" s="6">
        <v>0</v>
      </c>
      <c r="BD91" s="6">
        <v>0</v>
      </c>
      <c r="BE91" s="6">
        <v>0</v>
      </c>
      <c r="BF91" s="6">
        <v>0</v>
      </c>
      <c r="BG91" s="6">
        <v>0</v>
      </c>
      <c r="BH91" s="6">
        <v>0</v>
      </c>
      <c r="BI91" s="6">
        <v>0</v>
      </c>
      <c r="BJ91" s="6">
        <v>0</v>
      </c>
      <c r="BK91" s="6">
        <v>0</v>
      </c>
      <c r="BL91" s="6">
        <v>0</v>
      </c>
      <c r="BM91" s="6">
        <v>0</v>
      </c>
      <c r="BN91" s="6">
        <v>0</v>
      </c>
      <c r="BO91" s="6">
        <v>0</v>
      </c>
      <c r="BP91" s="6">
        <v>0</v>
      </c>
      <c r="BQ91" s="7"/>
      <c r="BR91" s="8">
        <f t="shared" si="26"/>
        <v>1</v>
      </c>
    </row>
    <row r="92" spans="1:70" ht="14.25" customHeight="1" x14ac:dyDescent="0.55000000000000004">
      <c r="A92" t="str">
        <f t="shared" si="27"/>
        <v>Rental and leasing services</v>
      </c>
      <c r="B92" t="str">
        <f>VLOOKUP(C92,'List DFØ'!$A:$B,2,FALSE)</f>
        <v>Annen leiekostnad</v>
      </c>
      <c r="C92" s="36">
        <v>649</v>
      </c>
      <c r="D92" s="6">
        <v>0</v>
      </c>
      <c r="E92" s="6">
        <v>0</v>
      </c>
      <c r="F92" s="6">
        <v>0</v>
      </c>
      <c r="G92" s="6">
        <v>0</v>
      </c>
      <c r="H92" s="6">
        <v>0</v>
      </c>
      <c r="I92" s="6">
        <v>0</v>
      </c>
      <c r="J92" s="6">
        <v>0</v>
      </c>
      <c r="K92" s="6">
        <v>0</v>
      </c>
      <c r="L92" s="6">
        <v>0</v>
      </c>
      <c r="M92" s="6">
        <v>0</v>
      </c>
      <c r="N92" s="6">
        <v>0</v>
      </c>
      <c r="O92" s="6">
        <v>0</v>
      </c>
      <c r="P92" s="6">
        <v>0</v>
      </c>
      <c r="Q92" s="6">
        <v>0</v>
      </c>
      <c r="R92" s="6">
        <v>0</v>
      </c>
      <c r="S92" s="6">
        <v>0</v>
      </c>
      <c r="T92" s="6">
        <v>0</v>
      </c>
      <c r="U92" s="6">
        <v>0</v>
      </c>
      <c r="V92" s="6">
        <v>0</v>
      </c>
      <c r="W92" s="6">
        <v>0</v>
      </c>
      <c r="X92" s="6">
        <v>0</v>
      </c>
      <c r="Y92" s="6">
        <v>0</v>
      </c>
      <c r="Z92" s="6">
        <v>0</v>
      </c>
      <c r="AA92" s="6">
        <v>0</v>
      </c>
      <c r="AB92" s="6">
        <v>0</v>
      </c>
      <c r="AC92" s="6">
        <v>0</v>
      </c>
      <c r="AD92" s="6">
        <v>0</v>
      </c>
      <c r="AE92" s="6">
        <v>0</v>
      </c>
      <c r="AF92" s="6">
        <v>0</v>
      </c>
      <c r="AG92" s="6">
        <v>0</v>
      </c>
      <c r="AH92" s="6">
        <v>0</v>
      </c>
      <c r="AI92" s="6">
        <v>0</v>
      </c>
      <c r="AJ92" s="6">
        <v>0</v>
      </c>
      <c r="AK92" s="6">
        <v>0</v>
      </c>
      <c r="AL92" s="6">
        <v>0</v>
      </c>
      <c r="AM92" s="6">
        <v>0</v>
      </c>
      <c r="AN92" s="6">
        <v>0</v>
      </c>
      <c r="AO92" s="6">
        <v>0</v>
      </c>
      <c r="AP92" s="6">
        <v>0</v>
      </c>
      <c r="AQ92" s="6">
        <v>0</v>
      </c>
      <c r="AR92" s="6">
        <v>0</v>
      </c>
      <c r="AS92" s="6">
        <v>0</v>
      </c>
      <c r="AT92" s="6">
        <v>0</v>
      </c>
      <c r="AU92" s="6">
        <v>0</v>
      </c>
      <c r="AV92" s="6">
        <v>0</v>
      </c>
      <c r="AW92" s="6">
        <v>0</v>
      </c>
      <c r="AX92" s="6">
        <v>0</v>
      </c>
      <c r="AY92" s="6">
        <v>0</v>
      </c>
      <c r="AZ92" s="6">
        <v>0</v>
      </c>
      <c r="BA92" s="6">
        <v>0</v>
      </c>
      <c r="BB92" s="6">
        <v>1</v>
      </c>
      <c r="BC92" s="6">
        <v>0</v>
      </c>
      <c r="BD92" s="6">
        <v>0</v>
      </c>
      <c r="BE92" s="6">
        <v>0</v>
      </c>
      <c r="BF92" s="6">
        <v>0</v>
      </c>
      <c r="BG92" s="6">
        <v>0</v>
      </c>
      <c r="BH92" s="6">
        <v>0</v>
      </c>
      <c r="BI92" s="6">
        <v>0</v>
      </c>
      <c r="BJ92" s="6">
        <v>0</v>
      </c>
      <c r="BK92" s="6">
        <v>0</v>
      </c>
      <c r="BL92" s="6">
        <v>0</v>
      </c>
      <c r="BM92" s="6">
        <v>0</v>
      </c>
      <c r="BN92" s="6">
        <v>0</v>
      </c>
      <c r="BO92" s="6">
        <v>0</v>
      </c>
      <c r="BP92" s="6">
        <v>0</v>
      </c>
      <c r="BR92" s="8">
        <f t="shared" si="26"/>
        <v>1</v>
      </c>
    </row>
    <row r="93" spans="1:70" ht="14.25" customHeight="1" x14ac:dyDescent="0.55000000000000004">
      <c r="A93" s="3" t="str">
        <f t="shared" si="27"/>
        <v>Machinery and equipment n.e.c.</v>
      </c>
      <c r="B93" t="str">
        <f>VLOOKUP(C93,'List DFØ'!$A:$B,2,FALSE)</f>
        <v>Maskiner</v>
      </c>
      <c r="C93" s="36">
        <v>650</v>
      </c>
      <c r="D93" s="6">
        <f>D52</f>
        <v>0</v>
      </c>
      <c r="E93" s="6">
        <f t="shared" ref="E93:BP93" si="37">E52</f>
        <v>0</v>
      </c>
      <c r="F93" s="6">
        <f t="shared" si="37"/>
        <v>0</v>
      </c>
      <c r="G93" s="6">
        <f t="shared" si="37"/>
        <v>0</v>
      </c>
      <c r="H93" s="6">
        <f t="shared" si="37"/>
        <v>0</v>
      </c>
      <c r="I93" s="6">
        <f t="shared" si="37"/>
        <v>0</v>
      </c>
      <c r="J93" s="6">
        <f t="shared" si="37"/>
        <v>0</v>
      </c>
      <c r="K93" s="6">
        <f t="shared" si="37"/>
        <v>0</v>
      </c>
      <c r="L93" s="6">
        <f t="shared" si="37"/>
        <v>0</v>
      </c>
      <c r="M93" s="6">
        <f t="shared" si="37"/>
        <v>0</v>
      </c>
      <c r="N93" s="6">
        <f t="shared" si="37"/>
        <v>0</v>
      </c>
      <c r="O93" s="6">
        <f t="shared" si="37"/>
        <v>0</v>
      </c>
      <c r="P93" s="6">
        <f t="shared" si="37"/>
        <v>0</v>
      </c>
      <c r="Q93" s="6">
        <f t="shared" si="37"/>
        <v>0</v>
      </c>
      <c r="R93" s="6">
        <f t="shared" si="37"/>
        <v>0</v>
      </c>
      <c r="S93" s="6">
        <f t="shared" si="37"/>
        <v>0</v>
      </c>
      <c r="T93" s="6">
        <f t="shared" si="37"/>
        <v>0</v>
      </c>
      <c r="U93" s="6">
        <f t="shared" si="37"/>
        <v>0</v>
      </c>
      <c r="V93" s="6">
        <f t="shared" si="37"/>
        <v>1</v>
      </c>
      <c r="W93" s="6">
        <f t="shared" si="37"/>
        <v>0</v>
      </c>
      <c r="X93" s="6">
        <f t="shared" si="37"/>
        <v>0</v>
      </c>
      <c r="Y93" s="6">
        <f t="shared" si="37"/>
        <v>0</v>
      </c>
      <c r="Z93" s="6">
        <f t="shared" si="37"/>
        <v>0</v>
      </c>
      <c r="AA93" s="6">
        <f t="shared" si="37"/>
        <v>0</v>
      </c>
      <c r="AB93" s="6">
        <f t="shared" si="37"/>
        <v>0</v>
      </c>
      <c r="AC93" s="6">
        <f t="shared" si="37"/>
        <v>0</v>
      </c>
      <c r="AD93" s="6">
        <f t="shared" si="37"/>
        <v>0</v>
      </c>
      <c r="AE93" s="6">
        <f t="shared" si="37"/>
        <v>0</v>
      </c>
      <c r="AF93" s="6">
        <f t="shared" si="37"/>
        <v>0</v>
      </c>
      <c r="AG93" s="6">
        <f t="shared" si="37"/>
        <v>0</v>
      </c>
      <c r="AH93" s="6">
        <f t="shared" si="37"/>
        <v>0</v>
      </c>
      <c r="AI93" s="6">
        <f t="shared" si="37"/>
        <v>0</v>
      </c>
      <c r="AJ93" s="6">
        <f t="shared" si="37"/>
        <v>0</v>
      </c>
      <c r="AK93" s="6">
        <f t="shared" si="37"/>
        <v>0</v>
      </c>
      <c r="AL93" s="6">
        <f t="shared" si="37"/>
        <v>0</v>
      </c>
      <c r="AM93" s="6">
        <f t="shared" si="37"/>
        <v>0</v>
      </c>
      <c r="AN93" s="6">
        <f t="shared" si="37"/>
        <v>0</v>
      </c>
      <c r="AO93" s="6">
        <f t="shared" si="37"/>
        <v>0</v>
      </c>
      <c r="AP93" s="6">
        <f t="shared" si="37"/>
        <v>0</v>
      </c>
      <c r="AQ93" s="6">
        <f t="shared" si="37"/>
        <v>0</v>
      </c>
      <c r="AR93" s="6">
        <f t="shared" si="37"/>
        <v>0</v>
      </c>
      <c r="AS93" s="6">
        <f t="shared" si="37"/>
        <v>0</v>
      </c>
      <c r="AT93" s="6">
        <f t="shared" si="37"/>
        <v>0</v>
      </c>
      <c r="AU93" s="6">
        <f t="shared" si="37"/>
        <v>0</v>
      </c>
      <c r="AV93" s="6">
        <f t="shared" si="37"/>
        <v>0</v>
      </c>
      <c r="AW93" s="6">
        <f t="shared" si="37"/>
        <v>0</v>
      </c>
      <c r="AX93" s="6">
        <f t="shared" si="37"/>
        <v>0</v>
      </c>
      <c r="AY93" s="6">
        <f t="shared" si="37"/>
        <v>0</v>
      </c>
      <c r="AZ93" s="6">
        <f t="shared" si="37"/>
        <v>0</v>
      </c>
      <c r="BA93" s="6">
        <f t="shared" si="37"/>
        <v>0</v>
      </c>
      <c r="BB93" s="6">
        <f t="shared" si="37"/>
        <v>0</v>
      </c>
      <c r="BC93" s="6">
        <f t="shared" si="37"/>
        <v>0</v>
      </c>
      <c r="BD93" s="6">
        <f t="shared" si="37"/>
        <v>0</v>
      </c>
      <c r="BE93" s="6">
        <f t="shared" si="37"/>
        <v>0</v>
      </c>
      <c r="BF93" s="6">
        <f t="shared" si="37"/>
        <v>0</v>
      </c>
      <c r="BG93" s="6">
        <f t="shared" si="37"/>
        <v>0</v>
      </c>
      <c r="BH93" s="6">
        <f t="shared" si="37"/>
        <v>0</v>
      </c>
      <c r="BI93" s="6">
        <f t="shared" si="37"/>
        <v>0</v>
      </c>
      <c r="BJ93" s="6">
        <f t="shared" si="37"/>
        <v>0</v>
      </c>
      <c r="BK93" s="6">
        <f t="shared" si="37"/>
        <v>0</v>
      </c>
      <c r="BL93" s="6">
        <f t="shared" si="37"/>
        <v>0</v>
      </c>
      <c r="BM93" s="6">
        <f t="shared" si="37"/>
        <v>0</v>
      </c>
      <c r="BN93" s="6">
        <f t="shared" si="37"/>
        <v>0</v>
      </c>
      <c r="BO93" s="6">
        <f t="shared" si="37"/>
        <v>0</v>
      </c>
      <c r="BP93" s="6">
        <f t="shared" si="37"/>
        <v>0</v>
      </c>
      <c r="BR93" s="8">
        <f t="shared" ref="BR93:BR156" si="38">SUM(D93:BP93)</f>
        <v>1</v>
      </c>
    </row>
    <row r="94" spans="1:70" ht="14.25" customHeight="1" x14ac:dyDescent="0.55000000000000004">
      <c r="A94" s="3" t="str">
        <f t="shared" si="27"/>
        <v>Computer, electronic and optical products</v>
      </c>
      <c r="B94" t="str">
        <f>VLOOKUP(C94,'List DFØ'!$A:$B,2,FALSE)</f>
        <v>Verktøy og lignende</v>
      </c>
      <c r="C94" s="36">
        <v>651</v>
      </c>
      <c r="D94" s="6">
        <f>D58</f>
        <v>0</v>
      </c>
      <c r="E94" s="6">
        <f t="shared" ref="E94:BP94" si="39">E58</f>
        <v>0</v>
      </c>
      <c r="F94" s="6">
        <f t="shared" si="39"/>
        <v>0</v>
      </c>
      <c r="G94" s="6">
        <f t="shared" si="39"/>
        <v>0</v>
      </c>
      <c r="H94" s="6">
        <f t="shared" si="39"/>
        <v>0</v>
      </c>
      <c r="I94" s="6">
        <f t="shared" si="39"/>
        <v>0.13602177848140529</v>
      </c>
      <c r="J94" s="6">
        <f t="shared" si="39"/>
        <v>0</v>
      </c>
      <c r="K94" s="6">
        <f t="shared" si="39"/>
        <v>0</v>
      </c>
      <c r="L94" s="6">
        <f t="shared" si="39"/>
        <v>0</v>
      </c>
      <c r="M94" s="6">
        <f t="shared" si="39"/>
        <v>0</v>
      </c>
      <c r="N94" s="6">
        <f t="shared" si="39"/>
        <v>0</v>
      </c>
      <c r="O94" s="6">
        <f t="shared" si="39"/>
        <v>0</v>
      </c>
      <c r="P94" s="6">
        <f t="shared" si="39"/>
        <v>0</v>
      </c>
      <c r="Q94" s="6">
        <f t="shared" si="39"/>
        <v>0</v>
      </c>
      <c r="R94" s="6">
        <f t="shared" si="39"/>
        <v>0</v>
      </c>
      <c r="S94" s="6">
        <f t="shared" si="39"/>
        <v>0</v>
      </c>
      <c r="T94" s="6">
        <f t="shared" si="39"/>
        <v>0.45703188753787055</v>
      </c>
      <c r="U94" s="6">
        <f t="shared" si="39"/>
        <v>0</v>
      </c>
      <c r="V94" s="6">
        <f t="shared" si="39"/>
        <v>9.1339985586346125E-5</v>
      </c>
      <c r="W94" s="6">
        <f t="shared" si="39"/>
        <v>0</v>
      </c>
      <c r="X94" s="6">
        <f t="shared" si="39"/>
        <v>4.2981658576026066E-2</v>
      </c>
      <c r="Y94" s="6">
        <f t="shared" si="39"/>
        <v>0</v>
      </c>
      <c r="Z94" s="6">
        <f t="shared" si="39"/>
        <v>2.7702007650390797E-2</v>
      </c>
      <c r="AA94" s="6">
        <f t="shared" si="39"/>
        <v>0</v>
      </c>
      <c r="AB94" s="6">
        <f t="shared" si="39"/>
        <v>0</v>
      </c>
      <c r="AC94" s="6">
        <f t="shared" si="39"/>
        <v>0</v>
      </c>
      <c r="AD94" s="6">
        <f t="shared" si="39"/>
        <v>0</v>
      </c>
      <c r="AE94" s="6">
        <f t="shared" si="39"/>
        <v>0</v>
      </c>
      <c r="AF94" s="6">
        <f t="shared" si="39"/>
        <v>0</v>
      </c>
      <c r="AG94" s="6">
        <f t="shared" si="39"/>
        <v>0</v>
      </c>
      <c r="AH94" s="6">
        <f t="shared" si="39"/>
        <v>0</v>
      </c>
      <c r="AI94" s="6">
        <f t="shared" si="39"/>
        <v>0</v>
      </c>
      <c r="AJ94" s="6">
        <f t="shared" si="39"/>
        <v>0</v>
      </c>
      <c r="AK94" s="6">
        <f t="shared" si="39"/>
        <v>0</v>
      </c>
      <c r="AL94" s="6">
        <f t="shared" si="39"/>
        <v>0</v>
      </c>
      <c r="AM94" s="6">
        <f t="shared" si="39"/>
        <v>3.1807583338280616E-5</v>
      </c>
      <c r="AN94" s="6">
        <f t="shared" si="39"/>
        <v>0</v>
      </c>
      <c r="AO94" s="6">
        <f t="shared" si="39"/>
        <v>0</v>
      </c>
      <c r="AP94" s="6">
        <f t="shared" si="39"/>
        <v>0</v>
      </c>
      <c r="AQ94" s="6">
        <f t="shared" si="39"/>
        <v>0</v>
      </c>
      <c r="AR94" s="6">
        <f t="shared" si="39"/>
        <v>2.2965549910288429E-4</v>
      </c>
      <c r="AS94" s="6">
        <f t="shared" si="39"/>
        <v>0</v>
      </c>
      <c r="AT94" s="6">
        <f t="shared" si="39"/>
        <v>0</v>
      </c>
      <c r="AU94" s="6">
        <f t="shared" si="39"/>
        <v>0</v>
      </c>
      <c r="AV94" s="6">
        <f t="shared" si="39"/>
        <v>3.4264268148115458E-2</v>
      </c>
      <c r="AW94" s="6">
        <f t="shared" si="39"/>
        <v>0</v>
      </c>
      <c r="AX94" s="6">
        <f t="shared" si="39"/>
        <v>7.6551833034294761E-2</v>
      </c>
      <c r="AY94" s="6">
        <f t="shared" si="39"/>
        <v>0.14650715307626999</v>
      </c>
      <c r="AZ94" s="6">
        <f t="shared" si="39"/>
        <v>0</v>
      </c>
      <c r="BA94" s="6">
        <f t="shared" si="39"/>
        <v>0</v>
      </c>
      <c r="BB94" s="6">
        <f t="shared" si="39"/>
        <v>5.2532360213394649E-2</v>
      </c>
      <c r="BC94" s="6">
        <f t="shared" si="39"/>
        <v>0</v>
      </c>
      <c r="BD94" s="6">
        <f t="shared" si="39"/>
        <v>0</v>
      </c>
      <c r="BE94" s="6">
        <f t="shared" si="39"/>
        <v>0</v>
      </c>
      <c r="BF94" s="6">
        <f t="shared" si="39"/>
        <v>0</v>
      </c>
      <c r="BG94" s="6">
        <f t="shared" si="39"/>
        <v>2.6054250214204783E-2</v>
      </c>
      <c r="BH94" s="6">
        <f t="shared" si="39"/>
        <v>0</v>
      </c>
      <c r="BI94" s="6">
        <f t="shared" si="39"/>
        <v>0</v>
      </c>
      <c r="BJ94" s="6">
        <f t="shared" si="39"/>
        <v>0</v>
      </c>
      <c r="BK94" s="6">
        <f t="shared" si="39"/>
        <v>0</v>
      </c>
      <c r="BL94" s="6">
        <f t="shared" si="39"/>
        <v>0</v>
      </c>
      <c r="BM94" s="6">
        <f t="shared" si="39"/>
        <v>0</v>
      </c>
      <c r="BN94" s="6">
        <f t="shared" si="39"/>
        <v>0</v>
      </c>
      <c r="BO94" s="6">
        <f t="shared" si="39"/>
        <v>0</v>
      </c>
      <c r="BP94" s="6">
        <f t="shared" si="39"/>
        <v>0</v>
      </c>
      <c r="BR94" s="8">
        <f t="shared" si="38"/>
        <v>0.99999999999999989</v>
      </c>
    </row>
    <row r="95" spans="1:70" ht="14.25" customHeight="1" x14ac:dyDescent="0.55000000000000004">
      <c r="A95" t="str">
        <f t="shared" si="27"/>
        <v>Computer programming, consultancy and related services; information services</v>
      </c>
      <c r="B95" t="str">
        <f>VLOOKUP(C95,'List DFØ'!$A:$B,2,FALSE)</f>
        <v>Programvare (anskaffelse)</v>
      </c>
      <c r="C95" s="36">
        <v>652</v>
      </c>
      <c r="D95" s="6">
        <f>D41</f>
        <v>0</v>
      </c>
      <c r="E95" s="6">
        <f t="shared" ref="E95:BP95" si="40">E41</f>
        <v>0</v>
      </c>
      <c r="F95" s="6">
        <f t="shared" si="40"/>
        <v>0</v>
      </c>
      <c r="G95" s="6">
        <f t="shared" si="40"/>
        <v>0</v>
      </c>
      <c r="H95" s="6">
        <f t="shared" si="40"/>
        <v>0</v>
      </c>
      <c r="I95" s="6">
        <f t="shared" si="40"/>
        <v>0</v>
      </c>
      <c r="J95" s="6">
        <f t="shared" si="40"/>
        <v>0</v>
      </c>
      <c r="K95" s="6">
        <f t="shared" si="40"/>
        <v>0</v>
      </c>
      <c r="L95" s="6">
        <f t="shared" si="40"/>
        <v>0</v>
      </c>
      <c r="M95" s="6">
        <f t="shared" si="40"/>
        <v>0</v>
      </c>
      <c r="N95" s="6">
        <f t="shared" si="40"/>
        <v>0</v>
      </c>
      <c r="O95" s="6">
        <f t="shared" si="40"/>
        <v>0</v>
      </c>
      <c r="P95" s="6">
        <f t="shared" si="40"/>
        <v>0</v>
      </c>
      <c r="Q95" s="6">
        <f t="shared" si="40"/>
        <v>0</v>
      </c>
      <c r="R95" s="6">
        <f t="shared" si="40"/>
        <v>0</v>
      </c>
      <c r="S95" s="6">
        <f t="shared" si="40"/>
        <v>0</v>
      </c>
      <c r="T95" s="6">
        <f t="shared" si="40"/>
        <v>0</v>
      </c>
      <c r="U95" s="6">
        <f t="shared" si="40"/>
        <v>2.2849212542881653E-3</v>
      </c>
      <c r="V95" s="6">
        <f t="shared" si="40"/>
        <v>0</v>
      </c>
      <c r="W95" s="6">
        <f t="shared" si="40"/>
        <v>0</v>
      </c>
      <c r="X95" s="6">
        <f t="shared" si="40"/>
        <v>0</v>
      </c>
      <c r="Y95" s="6">
        <f t="shared" si="40"/>
        <v>0</v>
      </c>
      <c r="Z95" s="6">
        <f t="shared" si="40"/>
        <v>0</v>
      </c>
      <c r="AA95" s="6">
        <f t="shared" si="40"/>
        <v>0</v>
      </c>
      <c r="AB95" s="6">
        <f t="shared" si="40"/>
        <v>0</v>
      </c>
      <c r="AC95" s="6">
        <f t="shared" si="40"/>
        <v>0</v>
      </c>
      <c r="AD95" s="6">
        <f t="shared" si="40"/>
        <v>0</v>
      </c>
      <c r="AE95" s="6">
        <f t="shared" si="40"/>
        <v>0</v>
      </c>
      <c r="AF95" s="6">
        <f t="shared" si="40"/>
        <v>0</v>
      </c>
      <c r="AG95" s="6">
        <f t="shared" si="40"/>
        <v>1.0600905277224338E-4</v>
      </c>
      <c r="AH95" s="6">
        <f t="shared" si="40"/>
        <v>0</v>
      </c>
      <c r="AI95" s="6">
        <f t="shared" si="40"/>
        <v>0</v>
      </c>
      <c r="AJ95" s="6">
        <f t="shared" si="40"/>
        <v>0</v>
      </c>
      <c r="AK95" s="6">
        <f t="shared" si="40"/>
        <v>1.7313036256773415E-4</v>
      </c>
      <c r="AL95" s="6">
        <f t="shared" si="40"/>
        <v>0</v>
      </c>
      <c r="AM95" s="6">
        <f t="shared" si="40"/>
        <v>0</v>
      </c>
      <c r="AN95" s="6">
        <f t="shared" si="40"/>
        <v>2.6259838068761383E-2</v>
      </c>
      <c r="AO95" s="6">
        <f t="shared" si="40"/>
        <v>0</v>
      </c>
      <c r="AP95" s="6">
        <f t="shared" si="40"/>
        <v>6.7531821861719172E-3</v>
      </c>
      <c r="AQ95" s="6">
        <f t="shared" si="40"/>
        <v>0.87045134739926566</v>
      </c>
      <c r="AR95" s="6">
        <f t="shared" si="40"/>
        <v>5.1807596283369765E-4</v>
      </c>
      <c r="AS95" s="6">
        <f t="shared" si="40"/>
        <v>0</v>
      </c>
      <c r="AT95" s="6">
        <f t="shared" si="40"/>
        <v>0</v>
      </c>
      <c r="AU95" s="6">
        <f t="shared" si="40"/>
        <v>0</v>
      </c>
      <c r="AV95" s="6">
        <f t="shared" si="40"/>
        <v>0</v>
      </c>
      <c r="AW95" s="6">
        <f t="shared" si="40"/>
        <v>0</v>
      </c>
      <c r="AX95" s="6">
        <f t="shared" si="40"/>
        <v>0</v>
      </c>
      <c r="AY95" s="6">
        <f t="shared" si="40"/>
        <v>2.2271090309107396E-2</v>
      </c>
      <c r="AZ95" s="6">
        <f t="shared" si="40"/>
        <v>0</v>
      </c>
      <c r="BA95" s="6">
        <f t="shared" si="40"/>
        <v>4.7277906701188943E-3</v>
      </c>
      <c r="BB95" s="6">
        <f t="shared" si="40"/>
        <v>0</v>
      </c>
      <c r="BC95" s="6">
        <f t="shared" si="40"/>
        <v>0</v>
      </c>
      <c r="BD95" s="6">
        <f t="shared" si="40"/>
        <v>1.3393458738167307E-2</v>
      </c>
      <c r="BE95" s="6">
        <f t="shared" si="40"/>
        <v>0</v>
      </c>
      <c r="BF95" s="6">
        <f t="shared" si="40"/>
        <v>5.1414652953625926E-2</v>
      </c>
      <c r="BG95" s="6">
        <f t="shared" si="40"/>
        <v>1.3558770933093088E-3</v>
      </c>
      <c r="BH95" s="6">
        <f t="shared" si="40"/>
        <v>0</v>
      </c>
      <c r="BI95" s="6">
        <f t="shared" si="40"/>
        <v>1.9540424959808305E-4</v>
      </c>
      <c r="BJ95" s="6">
        <f t="shared" si="40"/>
        <v>0</v>
      </c>
      <c r="BK95" s="6">
        <f t="shared" si="40"/>
        <v>0</v>
      </c>
      <c r="BL95" s="6">
        <f t="shared" si="40"/>
        <v>9.5221699412253782E-5</v>
      </c>
      <c r="BM95" s="6">
        <f t="shared" si="40"/>
        <v>0</v>
      </c>
      <c r="BN95" s="6">
        <f t="shared" si="40"/>
        <v>0</v>
      </c>
      <c r="BO95" s="6">
        <f t="shared" si="40"/>
        <v>0</v>
      </c>
      <c r="BP95" s="6">
        <f t="shared" si="40"/>
        <v>0</v>
      </c>
      <c r="BR95" s="8">
        <f t="shared" si="38"/>
        <v>0.99999999999999989</v>
      </c>
    </row>
    <row r="96" spans="1:70" customFormat="1" ht="14.4" x14ac:dyDescent="0.55000000000000004">
      <c r="A96" t="str">
        <f t="shared" si="27"/>
        <v>Furniture; other manufactured goods</v>
      </c>
      <c r="B96" t="s">
        <v>147</v>
      </c>
      <c r="C96" s="36">
        <v>654</v>
      </c>
      <c r="D96" s="6">
        <v>0</v>
      </c>
      <c r="E96" s="6">
        <v>0</v>
      </c>
      <c r="F96" s="6">
        <v>0</v>
      </c>
      <c r="G96" s="6">
        <v>0</v>
      </c>
      <c r="H96" s="6">
        <v>0</v>
      </c>
      <c r="I96" s="6">
        <v>0</v>
      </c>
      <c r="J96" s="6">
        <v>0</v>
      </c>
      <c r="K96" s="6">
        <v>0</v>
      </c>
      <c r="L96" s="6">
        <v>0</v>
      </c>
      <c r="M96" s="6">
        <v>0</v>
      </c>
      <c r="N96" s="6">
        <v>0</v>
      </c>
      <c r="O96" s="6">
        <v>0</v>
      </c>
      <c r="P96" s="6">
        <v>0</v>
      </c>
      <c r="Q96" s="6">
        <v>0</v>
      </c>
      <c r="R96" s="6">
        <v>0</v>
      </c>
      <c r="S96" s="6">
        <v>0</v>
      </c>
      <c r="T96" s="6">
        <v>0</v>
      </c>
      <c r="U96" s="6">
        <v>0</v>
      </c>
      <c r="V96" s="6">
        <v>0</v>
      </c>
      <c r="W96" s="6">
        <v>0</v>
      </c>
      <c r="X96" s="6">
        <v>0</v>
      </c>
      <c r="Y96" s="6">
        <v>1</v>
      </c>
      <c r="Z96" s="6">
        <v>0</v>
      </c>
      <c r="AA96" s="6">
        <v>0</v>
      </c>
      <c r="AB96" s="6">
        <v>0</v>
      </c>
      <c r="AC96" s="6">
        <v>0</v>
      </c>
      <c r="AD96" s="6">
        <v>0</v>
      </c>
      <c r="AE96" s="6">
        <v>0</v>
      </c>
      <c r="AF96" s="6">
        <v>0</v>
      </c>
      <c r="AG96" s="6">
        <v>0</v>
      </c>
      <c r="AH96" s="6">
        <v>0</v>
      </c>
      <c r="AI96" s="6">
        <v>0</v>
      </c>
      <c r="AJ96" s="6">
        <v>0</v>
      </c>
      <c r="AK96" s="6">
        <v>0</v>
      </c>
      <c r="AL96" s="6">
        <v>0</v>
      </c>
      <c r="AM96" s="6">
        <v>0</v>
      </c>
      <c r="AN96" s="6">
        <v>0</v>
      </c>
      <c r="AO96" s="6">
        <v>0</v>
      </c>
      <c r="AP96" s="6">
        <v>0</v>
      </c>
      <c r="AQ96" s="6">
        <v>0</v>
      </c>
      <c r="AR96" s="6">
        <v>0</v>
      </c>
      <c r="AS96" s="6">
        <v>0</v>
      </c>
      <c r="AT96" s="6">
        <v>0</v>
      </c>
      <c r="AU96" s="6">
        <v>0</v>
      </c>
      <c r="AV96" s="6">
        <v>0</v>
      </c>
      <c r="AW96" s="6">
        <v>0</v>
      </c>
      <c r="AX96" s="6">
        <v>0</v>
      </c>
      <c r="AY96" s="6">
        <v>0</v>
      </c>
      <c r="AZ96" s="6">
        <v>0</v>
      </c>
      <c r="BA96" s="6">
        <v>0</v>
      </c>
      <c r="BB96" s="6">
        <v>0</v>
      </c>
      <c r="BC96" s="6">
        <v>0</v>
      </c>
      <c r="BD96" s="6">
        <v>0</v>
      </c>
      <c r="BE96" s="6">
        <v>0</v>
      </c>
      <c r="BF96" s="6">
        <v>0</v>
      </c>
      <c r="BG96" s="6">
        <v>0</v>
      </c>
      <c r="BH96" s="6">
        <v>0</v>
      </c>
      <c r="BI96" s="6">
        <v>0</v>
      </c>
      <c r="BJ96" s="6">
        <v>0</v>
      </c>
      <c r="BK96" s="6">
        <v>0</v>
      </c>
      <c r="BL96" s="6">
        <v>0</v>
      </c>
      <c r="BM96" s="6">
        <v>0</v>
      </c>
      <c r="BN96" s="6">
        <v>0</v>
      </c>
      <c r="BO96" s="6">
        <v>0</v>
      </c>
      <c r="BP96" s="6">
        <v>0</v>
      </c>
      <c r="BR96" s="8">
        <f t="shared" si="38"/>
        <v>1</v>
      </c>
    </row>
    <row r="97" spans="1:70" customFormat="1" ht="14.4" x14ac:dyDescent="0.55000000000000004">
      <c r="A97" t="str">
        <f t="shared" si="27"/>
        <v>Computer, electronic and optical products</v>
      </c>
      <c r="B97" t="s">
        <v>170</v>
      </c>
      <c r="C97" s="36">
        <v>655</v>
      </c>
      <c r="D97" s="6">
        <v>0</v>
      </c>
      <c r="E97" s="6">
        <v>0</v>
      </c>
      <c r="F97" s="6">
        <v>0</v>
      </c>
      <c r="G97" s="6">
        <v>0</v>
      </c>
      <c r="H97" s="6">
        <v>0</v>
      </c>
      <c r="I97" s="6">
        <v>0</v>
      </c>
      <c r="J97" s="6">
        <v>0</v>
      </c>
      <c r="K97" s="6">
        <v>0</v>
      </c>
      <c r="L97" s="6">
        <v>0</v>
      </c>
      <c r="M97" s="6">
        <v>0</v>
      </c>
      <c r="N97" s="6">
        <v>0</v>
      </c>
      <c r="O97" s="6">
        <v>0</v>
      </c>
      <c r="P97" s="6">
        <v>0</v>
      </c>
      <c r="Q97" s="6">
        <v>0</v>
      </c>
      <c r="R97" s="6">
        <v>0</v>
      </c>
      <c r="S97" s="6">
        <v>0</v>
      </c>
      <c r="T97" s="6">
        <v>1</v>
      </c>
      <c r="U97" s="6">
        <v>0</v>
      </c>
      <c r="V97" s="6">
        <v>0</v>
      </c>
      <c r="W97" s="6">
        <v>0</v>
      </c>
      <c r="X97" s="6">
        <v>0</v>
      </c>
      <c r="Y97" s="6">
        <v>0</v>
      </c>
      <c r="Z97" s="6">
        <v>0</v>
      </c>
      <c r="AA97" s="6">
        <v>0</v>
      </c>
      <c r="AB97" s="6">
        <v>0</v>
      </c>
      <c r="AC97" s="6">
        <v>0</v>
      </c>
      <c r="AD97" s="6">
        <v>0</v>
      </c>
      <c r="AE97" s="6">
        <v>0</v>
      </c>
      <c r="AF97" s="6">
        <v>0</v>
      </c>
      <c r="AG97" s="6">
        <v>0</v>
      </c>
      <c r="AH97" s="6">
        <v>0</v>
      </c>
      <c r="AI97" s="6">
        <v>0</v>
      </c>
      <c r="AJ97" s="6">
        <v>0</v>
      </c>
      <c r="AK97" s="6">
        <v>0</v>
      </c>
      <c r="AL97" s="6">
        <v>0</v>
      </c>
      <c r="AM97" s="6">
        <v>0</v>
      </c>
      <c r="AN97" s="6">
        <v>0</v>
      </c>
      <c r="AO97" s="6">
        <v>0</v>
      </c>
      <c r="AP97" s="6">
        <v>0</v>
      </c>
      <c r="AQ97" s="6">
        <v>0</v>
      </c>
      <c r="AR97" s="6">
        <v>0</v>
      </c>
      <c r="AS97" s="6">
        <v>0</v>
      </c>
      <c r="AT97" s="6">
        <v>0</v>
      </c>
      <c r="AU97" s="6">
        <v>0</v>
      </c>
      <c r="AV97" s="6">
        <v>0</v>
      </c>
      <c r="AW97" s="6">
        <v>0</v>
      </c>
      <c r="AX97" s="6">
        <v>0</v>
      </c>
      <c r="AY97" s="6">
        <v>0</v>
      </c>
      <c r="AZ97" s="6">
        <v>0</v>
      </c>
      <c r="BA97" s="6">
        <v>0</v>
      </c>
      <c r="BB97" s="6">
        <v>0</v>
      </c>
      <c r="BC97" s="6">
        <v>0</v>
      </c>
      <c r="BD97" s="6">
        <v>0</v>
      </c>
      <c r="BE97" s="6">
        <v>0</v>
      </c>
      <c r="BF97" s="6">
        <v>0</v>
      </c>
      <c r="BG97" s="6">
        <v>0</v>
      </c>
      <c r="BH97" s="6">
        <v>0</v>
      </c>
      <c r="BI97" s="6">
        <v>0</v>
      </c>
      <c r="BJ97" s="6">
        <v>0</v>
      </c>
      <c r="BK97" s="6">
        <v>0</v>
      </c>
      <c r="BL97" s="6">
        <v>0</v>
      </c>
      <c r="BM97" s="6">
        <v>0</v>
      </c>
      <c r="BN97" s="6">
        <v>0</v>
      </c>
      <c r="BO97" s="6">
        <v>0</v>
      </c>
      <c r="BP97" s="6">
        <v>0</v>
      </c>
      <c r="BR97" s="8">
        <f t="shared" si="38"/>
        <v>1</v>
      </c>
    </row>
    <row r="98" spans="1:70" customFormat="1" ht="14.4" x14ac:dyDescent="0.55000000000000004">
      <c r="A98" s="3" t="str">
        <f t="shared" si="27"/>
        <v>Machinery and equipment n.e.c.</v>
      </c>
      <c r="B98" t="s">
        <v>171</v>
      </c>
      <c r="C98" s="36">
        <v>656</v>
      </c>
      <c r="D98" s="6">
        <v>0</v>
      </c>
      <c r="E98" s="6">
        <v>0</v>
      </c>
      <c r="F98" s="6">
        <v>0</v>
      </c>
      <c r="G98" s="6">
        <v>0</v>
      </c>
      <c r="H98" s="6">
        <v>0</v>
      </c>
      <c r="I98" s="6">
        <v>0</v>
      </c>
      <c r="J98" s="6">
        <v>0</v>
      </c>
      <c r="K98" s="6">
        <v>0</v>
      </c>
      <c r="L98" s="6">
        <v>0</v>
      </c>
      <c r="M98" s="6">
        <v>0</v>
      </c>
      <c r="N98" s="6">
        <v>0</v>
      </c>
      <c r="O98" s="6">
        <v>0</v>
      </c>
      <c r="P98" s="6">
        <v>0</v>
      </c>
      <c r="Q98" s="6">
        <v>0</v>
      </c>
      <c r="R98" s="6">
        <v>0</v>
      </c>
      <c r="S98" s="6">
        <v>0</v>
      </c>
      <c r="T98" s="6">
        <v>0</v>
      </c>
      <c r="U98" s="6">
        <v>0</v>
      </c>
      <c r="V98" s="6">
        <v>1</v>
      </c>
      <c r="W98" s="6">
        <v>0</v>
      </c>
      <c r="X98" s="6">
        <v>0</v>
      </c>
      <c r="Y98" s="6">
        <v>0</v>
      </c>
      <c r="Z98" s="6">
        <v>0</v>
      </c>
      <c r="AA98" s="6">
        <v>0</v>
      </c>
      <c r="AB98" s="6">
        <v>0</v>
      </c>
      <c r="AC98" s="6">
        <v>0</v>
      </c>
      <c r="AD98" s="6">
        <v>0</v>
      </c>
      <c r="AE98" s="6">
        <v>0</v>
      </c>
      <c r="AF98" s="6">
        <v>0</v>
      </c>
      <c r="AG98" s="6">
        <v>0</v>
      </c>
      <c r="AH98" s="6">
        <v>0</v>
      </c>
      <c r="AI98" s="6">
        <v>0</v>
      </c>
      <c r="AJ98" s="6">
        <v>0</v>
      </c>
      <c r="AK98" s="6">
        <v>0</v>
      </c>
      <c r="AL98" s="6">
        <v>0</v>
      </c>
      <c r="AM98" s="6">
        <v>0</v>
      </c>
      <c r="AN98" s="6">
        <v>0</v>
      </c>
      <c r="AO98" s="6">
        <v>0</v>
      </c>
      <c r="AP98" s="6">
        <v>0</v>
      </c>
      <c r="AQ98" s="6">
        <v>0</v>
      </c>
      <c r="AR98" s="6">
        <v>0</v>
      </c>
      <c r="AS98" s="6">
        <v>0</v>
      </c>
      <c r="AT98" s="6">
        <v>0</v>
      </c>
      <c r="AU98" s="6">
        <v>0</v>
      </c>
      <c r="AV98" s="6">
        <v>0</v>
      </c>
      <c r="AW98" s="6">
        <v>0</v>
      </c>
      <c r="AX98" s="6">
        <v>0</v>
      </c>
      <c r="AY98" s="6">
        <v>0</v>
      </c>
      <c r="AZ98" s="6">
        <v>0</v>
      </c>
      <c r="BA98" s="6">
        <v>0</v>
      </c>
      <c r="BB98" s="6">
        <v>0</v>
      </c>
      <c r="BC98" s="6">
        <v>0</v>
      </c>
      <c r="BD98" s="6">
        <v>0</v>
      </c>
      <c r="BE98" s="6">
        <v>0</v>
      </c>
      <c r="BF98" s="6">
        <v>0</v>
      </c>
      <c r="BG98" s="6">
        <v>0</v>
      </c>
      <c r="BH98" s="6">
        <v>0</v>
      </c>
      <c r="BI98" s="6">
        <v>0</v>
      </c>
      <c r="BJ98" s="6">
        <v>0</v>
      </c>
      <c r="BK98" s="6">
        <v>0</v>
      </c>
      <c r="BL98" s="6">
        <v>0</v>
      </c>
      <c r="BM98" s="6">
        <v>0</v>
      </c>
      <c r="BN98" s="6">
        <v>0</v>
      </c>
      <c r="BO98" s="6">
        <v>0</v>
      </c>
      <c r="BP98" s="6">
        <v>0</v>
      </c>
      <c r="BR98" s="8">
        <f t="shared" si="38"/>
        <v>1</v>
      </c>
    </row>
    <row r="99" spans="1:70" customFormat="1" ht="14.4" x14ac:dyDescent="0.55000000000000004">
      <c r="A99" s="3" t="str">
        <f t="shared" si="27"/>
        <v>Textiles, wearing apparel and leather products</v>
      </c>
      <c r="B99" t="s">
        <v>172</v>
      </c>
      <c r="C99" s="36">
        <v>657</v>
      </c>
      <c r="D99" s="6">
        <v>0</v>
      </c>
      <c r="E99" s="6">
        <v>0</v>
      </c>
      <c r="F99" s="6">
        <v>0</v>
      </c>
      <c r="G99" s="6">
        <v>0</v>
      </c>
      <c r="H99" s="6">
        <v>0</v>
      </c>
      <c r="I99" s="6">
        <v>1</v>
      </c>
      <c r="J99" s="6">
        <v>0</v>
      </c>
      <c r="K99" s="6">
        <v>0</v>
      </c>
      <c r="L99" s="6">
        <v>0</v>
      </c>
      <c r="M99" s="6">
        <v>0</v>
      </c>
      <c r="N99" s="6">
        <v>0</v>
      </c>
      <c r="O99" s="6">
        <v>0</v>
      </c>
      <c r="P99" s="6">
        <v>0</v>
      </c>
      <c r="Q99" s="6">
        <v>0</v>
      </c>
      <c r="R99" s="6">
        <v>0</v>
      </c>
      <c r="S99" s="6">
        <v>0</v>
      </c>
      <c r="T99" s="6">
        <v>0</v>
      </c>
      <c r="U99" s="6">
        <v>0</v>
      </c>
      <c r="V99" s="6">
        <v>0</v>
      </c>
      <c r="W99" s="6">
        <v>0</v>
      </c>
      <c r="X99" s="6">
        <v>0</v>
      </c>
      <c r="Y99" s="6">
        <v>0</v>
      </c>
      <c r="Z99" s="6">
        <v>0</v>
      </c>
      <c r="AA99" s="6">
        <v>0</v>
      </c>
      <c r="AB99" s="6">
        <v>0</v>
      </c>
      <c r="AC99" s="6">
        <v>0</v>
      </c>
      <c r="AD99" s="6">
        <v>0</v>
      </c>
      <c r="AE99" s="6">
        <v>0</v>
      </c>
      <c r="AF99" s="6">
        <v>0</v>
      </c>
      <c r="AG99" s="6">
        <v>0</v>
      </c>
      <c r="AH99" s="6">
        <v>0</v>
      </c>
      <c r="AI99" s="6">
        <v>0</v>
      </c>
      <c r="AJ99" s="6">
        <v>0</v>
      </c>
      <c r="AK99" s="6">
        <v>0</v>
      </c>
      <c r="AL99" s="6">
        <v>0</v>
      </c>
      <c r="AM99" s="6">
        <v>0</v>
      </c>
      <c r="AN99" s="6">
        <v>0</v>
      </c>
      <c r="AO99" s="6">
        <v>0</v>
      </c>
      <c r="AP99" s="6">
        <v>0</v>
      </c>
      <c r="AQ99" s="6">
        <v>0</v>
      </c>
      <c r="AR99" s="6">
        <v>0</v>
      </c>
      <c r="AS99" s="6">
        <v>0</v>
      </c>
      <c r="AT99" s="6">
        <v>0</v>
      </c>
      <c r="AU99" s="6">
        <v>0</v>
      </c>
      <c r="AV99" s="6">
        <v>0</v>
      </c>
      <c r="AW99" s="6">
        <v>0</v>
      </c>
      <c r="AX99" s="6">
        <v>0</v>
      </c>
      <c r="AY99" s="6">
        <v>0</v>
      </c>
      <c r="AZ99" s="6">
        <v>0</v>
      </c>
      <c r="BA99" s="6">
        <v>0</v>
      </c>
      <c r="BB99" s="6">
        <v>0</v>
      </c>
      <c r="BC99" s="6">
        <v>0</v>
      </c>
      <c r="BD99" s="6">
        <v>0</v>
      </c>
      <c r="BE99" s="6">
        <v>0</v>
      </c>
      <c r="BF99" s="6">
        <v>0</v>
      </c>
      <c r="BG99" s="6">
        <v>0</v>
      </c>
      <c r="BH99" s="6">
        <v>0</v>
      </c>
      <c r="BI99" s="6">
        <v>0</v>
      </c>
      <c r="BJ99" s="6">
        <v>0</v>
      </c>
      <c r="BK99" s="6">
        <v>0</v>
      </c>
      <c r="BL99" s="6">
        <v>0</v>
      </c>
      <c r="BM99" s="6">
        <v>0</v>
      </c>
      <c r="BN99" s="6">
        <v>0</v>
      </c>
      <c r="BO99" s="6">
        <v>0</v>
      </c>
      <c r="BP99" s="6">
        <v>0</v>
      </c>
      <c r="BR99" s="8">
        <f t="shared" si="38"/>
        <v>1</v>
      </c>
    </row>
    <row r="100" spans="1:70" s="44" customFormat="1" ht="14.25" customHeight="1" x14ac:dyDescent="0.55000000000000004">
      <c r="A100" s="3" t="str">
        <f t="shared" si="27"/>
        <v>Rubber and plastics products</v>
      </c>
      <c r="B100" s="3" t="str">
        <f>VLOOKUP(C100,'List DFØ'!$A:$B,2,FALSE)</f>
        <v>Annet driftsmateriale</v>
      </c>
      <c r="C100" s="42">
        <v>658</v>
      </c>
      <c r="D100" s="43">
        <f>D101</f>
        <v>0</v>
      </c>
      <c r="E100" s="43">
        <f t="shared" ref="E100:BP100" si="41">E101</f>
        <v>0</v>
      </c>
      <c r="F100" s="43">
        <f t="shared" si="41"/>
        <v>0</v>
      </c>
      <c r="G100" s="43">
        <f t="shared" si="41"/>
        <v>0</v>
      </c>
      <c r="H100" s="43">
        <f t="shared" si="41"/>
        <v>0.18528395844284143</v>
      </c>
      <c r="I100" s="43">
        <f t="shared" si="41"/>
        <v>0</v>
      </c>
      <c r="J100" s="43">
        <f t="shared" si="41"/>
        <v>0</v>
      </c>
      <c r="K100" s="43">
        <f t="shared" si="41"/>
        <v>0</v>
      </c>
      <c r="L100" s="43">
        <f t="shared" si="41"/>
        <v>0</v>
      </c>
      <c r="M100" s="43">
        <f t="shared" si="41"/>
        <v>0</v>
      </c>
      <c r="N100" s="6">
        <v>0</v>
      </c>
      <c r="O100" s="43">
        <f>O101</f>
        <v>2.0141976367214973E-2</v>
      </c>
      <c r="P100" s="43">
        <f t="shared" si="41"/>
        <v>0.29079450378894667</v>
      </c>
      <c r="Q100" s="43">
        <f t="shared" si="41"/>
        <v>0</v>
      </c>
      <c r="R100" s="43">
        <f t="shared" si="41"/>
        <v>5.6679846569587224E-2</v>
      </c>
      <c r="S100" s="43">
        <f t="shared" si="41"/>
        <v>6.0189191667519897E-2</v>
      </c>
      <c r="T100" s="43">
        <f t="shared" si="41"/>
        <v>3.6975535326524915E-2</v>
      </c>
      <c r="U100" s="43">
        <f t="shared" si="41"/>
        <v>0.25991649197325933</v>
      </c>
      <c r="V100" s="43">
        <f t="shared" si="41"/>
        <v>3.7143793166696068E-2</v>
      </c>
      <c r="W100" s="43">
        <f t="shared" si="41"/>
        <v>0</v>
      </c>
      <c r="X100" s="43">
        <f t="shared" si="41"/>
        <v>0</v>
      </c>
      <c r="Y100" s="43">
        <f t="shared" si="41"/>
        <v>0</v>
      </c>
      <c r="Z100" s="43">
        <f t="shared" si="41"/>
        <v>0</v>
      </c>
      <c r="AA100" s="43">
        <f t="shared" si="41"/>
        <v>0</v>
      </c>
      <c r="AB100" s="43">
        <f t="shared" si="41"/>
        <v>0</v>
      </c>
      <c r="AC100" s="43">
        <f t="shared" si="41"/>
        <v>0</v>
      </c>
      <c r="AD100" s="43">
        <f t="shared" si="41"/>
        <v>0</v>
      </c>
      <c r="AE100" s="43">
        <f t="shared" si="41"/>
        <v>0</v>
      </c>
      <c r="AF100" s="43">
        <f t="shared" si="41"/>
        <v>0</v>
      </c>
      <c r="AG100" s="43">
        <f t="shared" si="41"/>
        <v>0</v>
      </c>
      <c r="AH100" s="43">
        <f t="shared" si="41"/>
        <v>0</v>
      </c>
      <c r="AI100" s="43">
        <f t="shared" si="41"/>
        <v>3.00190419890481E-2</v>
      </c>
      <c r="AJ100" s="43">
        <f t="shared" si="41"/>
        <v>0</v>
      </c>
      <c r="AK100" s="43">
        <f t="shared" si="41"/>
        <v>2.2855660708361297E-2</v>
      </c>
      <c r="AL100" s="43">
        <f t="shared" si="41"/>
        <v>0</v>
      </c>
      <c r="AM100" s="43">
        <f t="shared" si="41"/>
        <v>0</v>
      </c>
      <c r="AN100" s="43">
        <f t="shared" si="41"/>
        <v>0</v>
      </c>
      <c r="AO100" s="43">
        <f t="shared" si="41"/>
        <v>0</v>
      </c>
      <c r="AP100" s="43">
        <f t="shared" si="41"/>
        <v>0</v>
      </c>
      <c r="AQ100" s="43">
        <f t="shared" si="41"/>
        <v>0</v>
      </c>
      <c r="AR100" s="43">
        <f t="shared" si="41"/>
        <v>0</v>
      </c>
      <c r="AS100" s="43">
        <f t="shared" si="41"/>
        <v>0</v>
      </c>
      <c r="AT100" s="43">
        <f t="shared" si="41"/>
        <v>0</v>
      </c>
      <c r="AU100" s="43">
        <f t="shared" si="41"/>
        <v>0</v>
      </c>
      <c r="AV100" s="43">
        <f t="shared" si="41"/>
        <v>0</v>
      </c>
      <c r="AW100" s="43">
        <f t="shared" si="41"/>
        <v>0</v>
      </c>
      <c r="AX100" s="43">
        <f t="shared" si="41"/>
        <v>0</v>
      </c>
      <c r="AY100" s="43">
        <f t="shared" si="41"/>
        <v>0</v>
      </c>
      <c r="AZ100" s="43">
        <f t="shared" si="41"/>
        <v>0</v>
      </c>
      <c r="BA100" s="43">
        <f t="shared" si="41"/>
        <v>0</v>
      </c>
      <c r="BB100" s="43">
        <f t="shared" si="41"/>
        <v>0</v>
      </c>
      <c r="BC100" s="43">
        <f t="shared" si="41"/>
        <v>0</v>
      </c>
      <c r="BD100" s="43">
        <f t="shared" si="41"/>
        <v>0</v>
      </c>
      <c r="BE100" s="43">
        <f t="shared" si="41"/>
        <v>0</v>
      </c>
      <c r="BF100" s="43">
        <f t="shared" si="41"/>
        <v>0</v>
      </c>
      <c r="BG100" s="43">
        <f t="shared" si="41"/>
        <v>0</v>
      </c>
      <c r="BH100" s="43">
        <f t="shared" si="41"/>
        <v>0</v>
      </c>
      <c r="BI100" s="43">
        <f t="shared" si="41"/>
        <v>0</v>
      </c>
      <c r="BJ100" s="43">
        <f t="shared" si="41"/>
        <v>0</v>
      </c>
      <c r="BK100" s="43">
        <f t="shared" si="41"/>
        <v>0</v>
      </c>
      <c r="BL100" s="43">
        <f t="shared" si="41"/>
        <v>0</v>
      </c>
      <c r="BM100" s="43">
        <f t="shared" si="41"/>
        <v>0</v>
      </c>
      <c r="BN100" s="43">
        <f t="shared" si="41"/>
        <v>0</v>
      </c>
      <c r="BO100" s="43">
        <f t="shared" si="41"/>
        <v>0</v>
      </c>
      <c r="BP100" s="43">
        <f t="shared" si="41"/>
        <v>0</v>
      </c>
      <c r="BR100" s="8">
        <f t="shared" si="38"/>
        <v>0.99999999999999978</v>
      </c>
    </row>
    <row r="101" spans="1:70" s="44" customFormat="1" ht="14.25" customHeight="1" x14ac:dyDescent="0.55000000000000004">
      <c r="A101" s="3" t="str">
        <f t="shared" si="27"/>
        <v>Rubber and plastics products</v>
      </c>
      <c r="B101" s="3" t="str">
        <f>VLOOKUP(C101,'List DFØ'!$A:$B,2,FALSE)</f>
        <v>Annet driftsmateriale, fortsettelse</v>
      </c>
      <c r="C101" s="42">
        <v>659</v>
      </c>
      <c r="D101" s="43">
        <v>0</v>
      </c>
      <c r="E101" s="43">
        <v>0</v>
      </c>
      <c r="F101" s="43">
        <v>0</v>
      </c>
      <c r="G101" s="43">
        <v>0</v>
      </c>
      <c r="H101" s="43">
        <f>'Top 15 suppliers'!I827</f>
        <v>0.18528395844284143</v>
      </c>
      <c r="I101" s="43">
        <v>0</v>
      </c>
      <c r="J101" s="43">
        <v>0</v>
      </c>
      <c r="K101" s="43">
        <v>0</v>
      </c>
      <c r="L101" s="43">
        <v>0</v>
      </c>
      <c r="M101" s="43">
        <v>0</v>
      </c>
      <c r="N101" s="6">
        <v>0</v>
      </c>
      <c r="O101" s="43">
        <f>'Top 15 suppliers'!I835</f>
        <v>2.0141976367214973E-2</v>
      </c>
      <c r="P101" s="43">
        <f>'Top 15 suppliers'!I826</f>
        <v>0.29079450378894667</v>
      </c>
      <c r="Q101" s="43">
        <v>0</v>
      </c>
      <c r="R101" s="43">
        <f>'Top 15 suppliers'!I829</f>
        <v>5.6679846569587224E-2</v>
      </c>
      <c r="S101" s="43">
        <f>'Top 15 suppliers'!I832</f>
        <v>6.0189191667519897E-2</v>
      </c>
      <c r="T101" s="43">
        <f>'Top 15 suppliers'!I830</f>
        <v>3.6975535326524915E-2</v>
      </c>
      <c r="U101" s="43">
        <f>'Top 15 suppliers'!I828</f>
        <v>0.25991649197325933</v>
      </c>
      <c r="V101" s="43">
        <f>'Top 15 suppliers'!I834</f>
        <v>3.7143793166696068E-2</v>
      </c>
      <c r="W101" s="43">
        <v>0</v>
      </c>
      <c r="X101" s="43">
        <v>0</v>
      </c>
      <c r="Y101" s="43">
        <v>0</v>
      </c>
      <c r="Z101" s="43">
        <v>0</v>
      </c>
      <c r="AA101" s="43">
        <v>0</v>
      </c>
      <c r="AB101" s="43">
        <v>0</v>
      </c>
      <c r="AC101" s="43">
        <v>0</v>
      </c>
      <c r="AD101" s="43">
        <v>0</v>
      </c>
      <c r="AE101" s="43">
        <v>0</v>
      </c>
      <c r="AF101" s="43">
        <v>0</v>
      </c>
      <c r="AG101" s="43">
        <v>0</v>
      </c>
      <c r="AH101" s="43">
        <v>0</v>
      </c>
      <c r="AI101" s="43">
        <f>'Top 15 suppliers'!I831</f>
        <v>3.00190419890481E-2</v>
      </c>
      <c r="AJ101" s="43">
        <v>0</v>
      </c>
      <c r="AK101" s="43">
        <f>'Top 15 suppliers'!I833</f>
        <v>2.2855660708361297E-2</v>
      </c>
      <c r="AL101" s="43">
        <v>0</v>
      </c>
      <c r="AM101" s="43">
        <v>0</v>
      </c>
      <c r="AN101" s="43">
        <v>0</v>
      </c>
      <c r="AO101" s="43">
        <v>0</v>
      </c>
      <c r="AP101" s="43">
        <v>0</v>
      </c>
      <c r="AQ101" s="43">
        <v>0</v>
      </c>
      <c r="AR101" s="43">
        <v>0</v>
      </c>
      <c r="AS101" s="43">
        <v>0</v>
      </c>
      <c r="AT101" s="43">
        <v>0</v>
      </c>
      <c r="AU101" s="43">
        <v>0</v>
      </c>
      <c r="AV101" s="43">
        <v>0</v>
      </c>
      <c r="AW101" s="43">
        <v>0</v>
      </c>
      <c r="AX101" s="43">
        <v>0</v>
      </c>
      <c r="AY101" s="43">
        <v>0</v>
      </c>
      <c r="AZ101" s="43">
        <v>0</v>
      </c>
      <c r="BA101" s="43">
        <v>0</v>
      </c>
      <c r="BB101" s="43">
        <v>0</v>
      </c>
      <c r="BC101" s="43">
        <v>0</v>
      </c>
      <c r="BD101" s="43">
        <v>0</v>
      </c>
      <c r="BE101" s="43">
        <v>0</v>
      </c>
      <c r="BF101" s="43">
        <v>0</v>
      </c>
      <c r="BG101" s="43">
        <v>0</v>
      </c>
      <c r="BH101" s="43">
        <v>0</v>
      </c>
      <c r="BI101" s="43">
        <v>0</v>
      </c>
      <c r="BJ101" s="43">
        <v>0</v>
      </c>
      <c r="BK101" s="43">
        <v>0</v>
      </c>
      <c r="BL101" s="43">
        <v>0</v>
      </c>
      <c r="BM101" s="43">
        <v>0</v>
      </c>
      <c r="BN101" s="43">
        <v>0</v>
      </c>
      <c r="BO101" s="43">
        <v>0</v>
      </c>
      <c r="BP101" s="43">
        <v>0</v>
      </c>
      <c r="BR101" s="8">
        <f t="shared" si="38"/>
        <v>0.99999999999999978</v>
      </c>
    </row>
    <row r="102" spans="1:70" s="44" customFormat="1" ht="14.25" customHeight="1" x14ac:dyDescent="0.55000000000000004">
      <c r="A102" s="3" t="str">
        <f t="shared" si="27"/>
        <v>Constructions and construction works</v>
      </c>
      <c r="B102" s="3" t="str">
        <f>VLOOKUP(C102,'List DFØ'!$A:$B,2,FALSE)</f>
        <v>Reparasjon og vedlikehold egne bygninger</v>
      </c>
      <c r="C102" s="42">
        <v>660</v>
      </c>
      <c r="D102" s="43">
        <v>3.2326318682872075E-3</v>
      </c>
      <c r="E102" s="43">
        <v>0</v>
      </c>
      <c r="F102" s="43">
        <v>1.7668640263764342E-3</v>
      </c>
      <c r="G102" s="43">
        <v>5.2191370909597697E-2</v>
      </c>
      <c r="H102" s="43">
        <v>0</v>
      </c>
      <c r="I102" s="43">
        <v>2.669745257661507E-3</v>
      </c>
      <c r="J102" s="43">
        <v>1.0036536651925023E-2</v>
      </c>
      <c r="K102" s="43">
        <v>0</v>
      </c>
      <c r="L102" s="43">
        <v>7.1037872567034294E-4</v>
      </c>
      <c r="M102" s="43">
        <v>0</v>
      </c>
      <c r="N102" s="43">
        <v>0</v>
      </c>
      <c r="O102" s="43">
        <v>0</v>
      </c>
      <c r="P102" s="43">
        <v>9.7889385828941046E-4</v>
      </c>
      <c r="Q102" s="43">
        <v>0</v>
      </c>
      <c r="R102" s="43">
        <v>0</v>
      </c>
      <c r="S102" s="43">
        <v>9.5437179353386001E-3</v>
      </c>
      <c r="T102" s="43">
        <v>7.2817377258487589E-4</v>
      </c>
      <c r="U102" s="43">
        <v>1.18116336794366E-4</v>
      </c>
      <c r="V102" s="43">
        <v>0</v>
      </c>
      <c r="W102" s="43">
        <v>3.929585238280616E-4</v>
      </c>
      <c r="X102" s="43">
        <v>5.6391493975593919E-4</v>
      </c>
      <c r="Y102" s="43">
        <v>0</v>
      </c>
      <c r="Z102" s="43">
        <v>2.1725436419404004E-3</v>
      </c>
      <c r="AA102" s="43">
        <v>0</v>
      </c>
      <c r="AB102" s="43">
        <v>0</v>
      </c>
      <c r="AC102" s="43">
        <v>1.6509871357039979E-5</v>
      </c>
      <c r="AD102" s="43">
        <f>SUM(DFØ_matchingmatrise_prosent!AB64:AE64)</f>
        <v>0.83060840194381846</v>
      </c>
      <c r="AE102" s="43">
        <v>0</v>
      </c>
      <c r="AF102" s="43">
        <v>0</v>
      </c>
      <c r="AG102" s="43">
        <v>0</v>
      </c>
      <c r="AH102" s="43">
        <v>3.3304019113317676E-3</v>
      </c>
      <c r="AI102" s="43">
        <v>1.1767528737382797E-2</v>
      </c>
      <c r="AJ102" s="43">
        <v>0</v>
      </c>
      <c r="AK102" s="43">
        <v>3.7618921163541099E-4</v>
      </c>
      <c r="AL102" s="43">
        <v>1.1354359772460668E-3</v>
      </c>
      <c r="AM102" s="43">
        <v>7.9332290423628118E-4</v>
      </c>
      <c r="AN102" s="43">
        <v>0</v>
      </c>
      <c r="AO102" s="43">
        <v>0</v>
      </c>
      <c r="AP102" s="43">
        <v>0</v>
      </c>
      <c r="AQ102" s="43">
        <v>4.2503012821563723E-4</v>
      </c>
      <c r="AR102" s="43">
        <v>6.6553414137974067E-4</v>
      </c>
      <c r="AS102" s="43">
        <v>0</v>
      </c>
      <c r="AT102" s="43">
        <v>0</v>
      </c>
      <c r="AU102" s="43">
        <v>2.6131635699678801E-3</v>
      </c>
      <c r="AV102" s="43">
        <v>4.3155860306082102E-4</v>
      </c>
      <c r="AW102" s="43">
        <v>0</v>
      </c>
      <c r="AX102" s="43">
        <v>1.8527330465809247E-2</v>
      </c>
      <c r="AY102" s="43">
        <v>0</v>
      </c>
      <c r="AZ102" s="43">
        <v>4.2453954918102811E-5</v>
      </c>
      <c r="BA102" s="43">
        <v>3.5190054928978805E-3</v>
      </c>
      <c r="BB102" s="43">
        <v>5.6505695114323609E-4</v>
      </c>
      <c r="BC102" s="43">
        <v>1.3589982679894911E-4</v>
      </c>
      <c r="BD102" s="43">
        <v>0</v>
      </c>
      <c r="BE102" s="43">
        <v>2.2800540137894735E-2</v>
      </c>
      <c r="BF102" s="43">
        <v>1.4162236755673291E-2</v>
      </c>
      <c r="BG102" s="43">
        <v>0</v>
      </c>
      <c r="BH102" s="43">
        <v>0</v>
      </c>
      <c r="BI102" s="43">
        <v>7.4646317221889968E-4</v>
      </c>
      <c r="BJ102" s="43">
        <v>1.3889259476537025E-3</v>
      </c>
      <c r="BK102" s="43">
        <v>0</v>
      </c>
      <c r="BL102" s="43">
        <v>8.0704968299313438E-4</v>
      </c>
      <c r="BM102" s="43">
        <v>3.6114164316999453E-5</v>
      </c>
      <c r="BN102" s="43">
        <v>0</v>
      </c>
      <c r="BO102" s="43">
        <v>0</v>
      </c>
      <c r="BP102" s="43">
        <v>0</v>
      </c>
      <c r="BR102" s="8">
        <f t="shared" si="38"/>
        <v>1</v>
      </c>
    </row>
    <row r="103" spans="1:70" s="44" customFormat="1" ht="14.25" customHeight="1" x14ac:dyDescent="0.55000000000000004">
      <c r="A103" s="3" t="str">
        <f t="shared" si="27"/>
        <v>Constructions and construction works</v>
      </c>
      <c r="B103" s="3" t="str">
        <f>VLOOKUP(C103,'List DFØ'!$A:$B,2,FALSE)</f>
        <v>Reparasjon og vedlikehold egne bygninger, fortsettelse</v>
      </c>
      <c r="C103" s="42">
        <v>661</v>
      </c>
      <c r="D103" s="43">
        <f>D$102</f>
        <v>3.2326318682872075E-3</v>
      </c>
      <c r="E103" s="43">
        <f t="shared" ref="E103:BP106" si="42">E$102</f>
        <v>0</v>
      </c>
      <c r="F103" s="43">
        <f t="shared" si="42"/>
        <v>1.7668640263764342E-3</v>
      </c>
      <c r="G103" s="43">
        <f t="shared" si="42"/>
        <v>5.2191370909597697E-2</v>
      </c>
      <c r="H103" s="43">
        <f t="shared" si="42"/>
        <v>0</v>
      </c>
      <c r="I103" s="43">
        <f t="shared" si="42"/>
        <v>2.669745257661507E-3</v>
      </c>
      <c r="J103" s="43">
        <f t="shared" si="42"/>
        <v>1.0036536651925023E-2</v>
      </c>
      <c r="K103" s="43">
        <f t="shared" si="42"/>
        <v>0</v>
      </c>
      <c r="L103" s="43">
        <f t="shared" si="42"/>
        <v>7.1037872567034294E-4</v>
      </c>
      <c r="M103" s="43">
        <f t="shared" si="42"/>
        <v>0</v>
      </c>
      <c r="N103" s="43">
        <f t="shared" si="42"/>
        <v>0</v>
      </c>
      <c r="O103" s="43">
        <f t="shared" si="42"/>
        <v>0</v>
      </c>
      <c r="P103" s="43">
        <f t="shared" si="42"/>
        <v>9.7889385828941046E-4</v>
      </c>
      <c r="Q103" s="43">
        <f t="shared" si="42"/>
        <v>0</v>
      </c>
      <c r="R103" s="43">
        <f t="shared" si="42"/>
        <v>0</v>
      </c>
      <c r="S103" s="43">
        <f t="shared" si="42"/>
        <v>9.5437179353386001E-3</v>
      </c>
      <c r="T103" s="43">
        <f t="shared" si="42"/>
        <v>7.2817377258487589E-4</v>
      </c>
      <c r="U103" s="43">
        <f t="shared" si="42"/>
        <v>1.18116336794366E-4</v>
      </c>
      <c r="V103" s="43">
        <f t="shared" si="42"/>
        <v>0</v>
      </c>
      <c r="W103" s="43">
        <f t="shared" si="42"/>
        <v>3.929585238280616E-4</v>
      </c>
      <c r="X103" s="43">
        <f t="shared" si="42"/>
        <v>5.6391493975593919E-4</v>
      </c>
      <c r="Y103" s="43">
        <f t="shared" si="42"/>
        <v>0</v>
      </c>
      <c r="Z103" s="43">
        <f t="shared" si="42"/>
        <v>2.1725436419404004E-3</v>
      </c>
      <c r="AA103" s="43">
        <f t="shared" si="42"/>
        <v>0</v>
      </c>
      <c r="AB103" s="43">
        <f t="shared" si="42"/>
        <v>0</v>
      </c>
      <c r="AC103" s="43">
        <f t="shared" si="42"/>
        <v>1.6509871357039979E-5</v>
      </c>
      <c r="AD103" s="43">
        <f t="shared" si="42"/>
        <v>0.83060840194381846</v>
      </c>
      <c r="AE103" s="43">
        <f t="shared" si="42"/>
        <v>0</v>
      </c>
      <c r="AF103" s="43">
        <f t="shared" si="42"/>
        <v>0</v>
      </c>
      <c r="AG103" s="43">
        <f t="shared" si="42"/>
        <v>0</v>
      </c>
      <c r="AH103" s="43">
        <f t="shared" si="42"/>
        <v>3.3304019113317676E-3</v>
      </c>
      <c r="AI103" s="43">
        <f t="shared" si="42"/>
        <v>1.1767528737382797E-2</v>
      </c>
      <c r="AJ103" s="43">
        <f t="shared" si="42"/>
        <v>0</v>
      </c>
      <c r="AK103" s="43">
        <f t="shared" si="42"/>
        <v>3.7618921163541099E-4</v>
      </c>
      <c r="AL103" s="43">
        <f t="shared" si="42"/>
        <v>1.1354359772460668E-3</v>
      </c>
      <c r="AM103" s="43">
        <f t="shared" si="42"/>
        <v>7.9332290423628118E-4</v>
      </c>
      <c r="AN103" s="43">
        <f t="shared" si="42"/>
        <v>0</v>
      </c>
      <c r="AO103" s="43">
        <f t="shared" si="42"/>
        <v>0</v>
      </c>
      <c r="AP103" s="43">
        <f t="shared" si="42"/>
        <v>0</v>
      </c>
      <c r="AQ103" s="43">
        <f t="shared" si="42"/>
        <v>4.2503012821563723E-4</v>
      </c>
      <c r="AR103" s="43">
        <f t="shared" si="42"/>
        <v>6.6553414137974067E-4</v>
      </c>
      <c r="AS103" s="43">
        <f t="shared" si="42"/>
        <v>0</v>
      </c>
      <c r="AT103" s="43">
        <f t="shared" si="42"/>
        <v>0</v>
      </c>
      <c r="AU103" s="43">
        <f t="shared" si="42"/>
        <v>2.6131635699678801E-3</v>
      </c>
      <c r="AV103" s="43">
        <f t="shared" si="42"/>
        <v>4.3155860306082102E-4</v>
      </c>
      <c r="AW103" s="43">
        <f t="shared" si="42"/>
        <v>0</v>
      </c>
      <c r="AX103" s="43">
        <f t="shared" si="42"/>
        <v>1.8527330465809247E-2</v>
      </c>
      <c r="AY103" s="43">
        <f t="shared" si="42"/>
        <v>0</v>
      </c>
      <c r="AZ103" s="43">
        <f t="shared" si="42"/>
        <v>4.2453954918102811E-5</v>
      </c>
      <c r="BA103" s="43">
        <f t="shared" si="42"/>
        <v>3.5190054928978805E-3</v>
      </c>
      <c r="BB103" s="43">
        <f t="shared" si="42"/>
        <v>5.6505695114323609E-4</v>
      </c>
      <c r="BC103" s="43">
        <f t="shared" si="42"/>
        <v>1.3589982679894911E-4</v>
      </c>
      <c r="BD103" s="43">
        <f t="shared" si="42"/>
        <v>0</v>
      </c>
      <c r="BE103" s="43">
        <f t="shared" si="42"/>
        <v>2.2800540137894735E-2</v>
      </c>
      <c r="BF103" s="43">
        <f t="shared" si="42"/>
        <v>1.4162236755673291E-2</v>
      </c>
      <c r="BG103" s="43">
        <f t="shared" si="42"/>
        <v>0</v>
      </c>
      <c r="BH103" s="43">
        <f t="shared" si="42"/>
        <v>0</v>
      </c>
      <c r="BI103" s="43">
        <f t="shared" si="42"/>
        <v>7.4646317221889968E-4</v>
      </c>
      <c r="BJ103" s="43">
        <f t="shared" si="42"/>
        <v>1.3889259476537025E-3</v>
      </c>
      <c r="BK103" s="43">
        <f t="shared" si="42"/>
        <v>0</v>
      </c>
      <c r="BL103" s="43">
        <f t="shared" si="42"/>
        <v>8.0704968299313438E-4</v>
      </c>
      <c r="BM103" s="43">
        <f t="shared" si="42"/>
        <v>3.6114164316999453E-5</v>
      </c>
      <c r="BN103" s="43">
        <f t="shared" si="42"/>
        <v>0</v>
      </c>
      <c r="BO103" s="43">
        <f t="shared" si="42"/>
        <v>0</v>
      </c>
      <c r="BP103" s="43">
        <f t="shared" si="42"/>
        <v>0</v>
      </c>
      <c r="BR103" s="8">
        <f t="shared" si="38"/>
        <v>1</v>
      </c>
    </row>
    <row r="104" spans="1:70" s="44" customFormat="1" ht="14.25" customHeight="1" x14ac:dyDescent="0.55000000000000004">
      <c r="A104" s="3" t="str">
        <f t="shared" si="27"/>
        <v>Constructions and construction works</v>
      </c>
      <c r="B104" s="3" t="str">
        <f>VLOOKUP(C104,'List DFØ'!$A:$B,2,FALSE)</f>
        <v>Reparasjon og vedlikehold egne bygninger, fortsettelse</v>
      </c>
      <c r="C104" s="42">
        <v>662</v>
      </c>
      <c r="D104" s="43">
        <f t="shared" ref="D104:S105" si="43">D$102</f>
        <v>3.2326318682872075E-3</v>
      </c>
      <c r="E104" s="43">
        <f t="shared" si="43"/>
        <v>0</v>
      </c>
      <c r="F104" s="43">
        <f t="shared" si="43"/>
        <v>1.7668640263764342E-3</v>
      </c>
      <c r="G104" s="43">
        <f t="shared" si="43"/>
        <v>5.2191370909597697E-2</v>
      </c>
      <c r="H104" s="43">
        <f t="shared" si="43"/>
        <v>0</v>
      </c>
      <c r="I104" s="43">
        <f t="shared" si="43"/>
        <v>2.669745257661507E-3</v>
      </c>
      <c r="J104" s="43">
        <f t="shared" si="43"/>
        <v>1.0036536651925023E-2</v>
      </c>
      <c r="K104" s="43">
        <f t="shared" si="43"/>
        <v>0</v>
      </c>
      <c r="L104" s="43">
        <f t="shared" si="43"/>
        <v>7.1037872567034294E-4</v>
      </c>
      <c r="M104" s="43">
        <f t="shared" si="43"/>
        <v>0</v>
      </c>
      <c r="N104" s="43">
        <f t="shared" si="43"/>
        <v>0</v>
      </c>
      <c r="O104" s="43">
        <f t="shared" si="43"/>
        <v>0</v>
      </c>
      <c r="P104" s="43">
        <f t="shared" si="43"/>
        <v>9.7889385828941046E-4</v>
      </c>
      <c r="Q104" s="43">
        <f t="shared" si="43"/>
        <v>0</v>
      </c>
      <c r="R104" s="43">
        <f t="shared" si="43"/>
        <v>0</v>
      </c>
      <c r="S104" s="43">
        <f t="shared" si="43"/>
        <v>9.5437179353386001E-3</v>
      </c>
      <c r="T104" s="43">
        <f t="shared" si="42"/>
        <v>7.2817377258487589E-4</v>
      </c>
      <c r="U104" s="43">
        <f t="shared" si="42"/>
        <v>1.18116336794366E-4</v>
      </c>
      <c r="V104" s="43">
        <f t="shared" si="42"/>
        <v>0</v>
      </c>
      <c r="W104" s="43">
        <f t="shared" si="42"/>
        <v>3.929585238280616E-4</v>
      </c>
      <c r="X104" s="43">
        <f t="shared" si="42"/>
        <v>5.6391493975593919E-4</v>
      </c>
      <c r="Y104" s="43">
        <f t="shared" si="42"/>
        <v>0</v>
      </c>
      <c r="Z104" s="43">
        <f t="shared" si="42"/>
        <v>2.1725436419404004E-3</v>
      </c>
      <c r="AA104" s="43">
        <f t="shared" si="42"/>
        <v>0</v>
      </c>
      <c r="AB104" s="43">
        <f t="shared" si="42"/>
        <v>0</v>
      </c>
      <c r="AC104" s="43">
        <f t="shared" si="42"/>
        <v>1.6509871357039979E-5</v>
      </c>
      <c r="AD104" s="43">
        <f t="shared" si="42"/>
        <v>0.83060840194381846</v>
      </c>
      <c r="AE104" s="43">
        <f t="shared" si="42"/>
        <v>0</v>
      </c>
      <c r="AF104" s="43">
        <f t="shared" si="42"/>
        <v>0</v>
      </c>
      <c r="AG104" s="43">
        <f t="shared" si="42"/>
        <v>0</v>
      </c>
      <c r="AH104" s="43">
        <f t="shared" si="42"/>
        <v>3.3304019113317676E-3</v>
      </c>
      <c r="AI104" s="43">
        <f t="shared" si="42"/>
        <v>1.1767528737382797E-2</v>
      </c>
      <c r="AJ104" s="43">
        <f t="shared" si="42"/>
        <v>0</v>
      </c>
      <c r="AK104" s="43">
        <f t="shared" si="42"/>
        <v>3.7618921163541099E-4</v>
      </c>
      <c r="AL104" s="43">
        <f t="shared" si="42"/>
        <v>1.1354359772460668E-3</v>
      </c>
      <c r="AM104" s="43">
        <f t="shared" si="42"/>
        <v>7.9332290423628118E-4</v>
      </c>
      <c r="AN104" s="43">
        <f t="shared" si="42"/>
        <v>0</v>
      </c>
      <c r="AO104" s="43">
        <f t="shared" si="42"/>
        <v>0</v>
      </c>
      <c r="AP104" s="43">
        <f t="shared" si="42"/>
        <v>0</v>
      </c>
      <c r="AQ104" s="43">
        <f t="shared" si="42"/>
        <v>4.2503012821563723E-4</v>
      </c>
      <c r="AR104" s="43">
        <f t="shared" si="42"/>
        <v>6.6553414137974067E-4</v>
      </c>
      <c r="AS104" s="43">
        <f t="shared" si="42"/>
        <v>0</v>
      </c>
      <c r="AT104" s="43">
        <f t="shared" si="42"/>
        <v>0</v>
      </c>
      <c r="AU104" s="43">
        <f t="shared" si="42"/>
        <v>2.6131635699678801E-3</v>
      </c>
      <c r="AV104" s="43">
        <f t="shared" si="42"/>
        <v>4.3155860306082102E-4</v>
      </c>
      <c r="AW104" s="43">
        <f t="shared" si="42"/>
        <v>0</v>
      </c>
      <c r="AX104" s="43">
        <f t="shared" si="42"/>
        <v>1.8527330465809247E-2</v>
      </c>
      <c r="AY104" s="43">
        <f t="shared" si="42"/>
        <v>0</v>
      </c>
      <c r="AZ104" s="43">
        <f t="shared" si="42"/>
        <v>4.2453954918102811E-5</v>
      </c>
      <c r="BA104" s="43">
        <f t="shared" si="42"/>
        <v>3.5190054928978805E-3</v>
      </c>
      <c r="BB104" s="43">
        <f t="shared" si="42"/>
        <v>5.6505695114323609E-4</v>
      </c>
      <c r="BC104" s="43">
        <f t="shared" si="42"/>
        <v>1.3589982679894911E-4</v>
      </c>
      <c r="BD104" s="43">
        <f t="shared" si="42"/>
        <v>0</v>
      </c>
      <c r="BE104" s="43">
        <f t="shared" si="42"/>
        <v>2.2800540137894735E-2</v>
      </c>
      <c r="BF104" s="43">
        <f t="shared" si="42"/>
        <v>1.4162236755673291E-2</v>
      </c>
      <c r="BG104" s="43">
        <f t="shared" si="42"/>
        <v>0</v>
      </c>
      <c r="BH104" s="43">
        <f t="shared" si="42"/>
        <v>0</v>
      </c>
      <c r="BI104" s="43">
        <f t="shared" si="42"/>
        <v>7.4646317221889968E-4</v>
      </c>
      <c r="BJ104" s="43">
        <f t="shared" si="42"/>
        <v>1.3889259476537025E-3</v>
      </c>
      <c r="BK104" s="43">
        <f t="shared" si="42"/>
        <v>0</v>
      </c>
      <c r="BL104" s="43">
        <f t="shared" si="42"/>
        <v>8.0704968299313438E-4</v>
      </c>
      <c r="BM104" s="43">
        <f t="shared" si="42"/>
        <v>3.6114164316999453E-5</v>
      </c>
      <c r="BN104" s="43">
        <f t="shared" si="42"/>
        <v>0</v>
      </c>
      <c r="BO104" s="43">
        <f t="shared" si="42"/>
        <v>0</v>
      </c>
      <c r="BP104" s="43">
        <f t="shared" si="42"/>
        <v>0</v>
      </c>
      <c r="BR104" s="8">
        <f t="shared" si="38"/>
        <v>1</v>
      </c>
    </row>
    <row r="105" spans="1:70" s="44" customFormat="1" ht="14.25" customHeight="1" x14ac:dyDescent="0.55000000000000004">
      <c r="A105" s="3" t="str">
        <f t="shared" si="27"/>
        <v>Constructions and construction works</v>
      </c>
      <c r="B105" s="3" t="str">
        <f>VLOOKUP(C105,'List DFØ'!$A:$B,2,FALSE)</f>
        <v>Reparasjon og vedlikehold leide lokaler</v>
      </c>
      <c r="C105" s="42">
        <v>663</v>
      </c>
      <c r="D105" s="43">
        <f t="shared" si="43"/>
        <v>3.2326318682872075E-3</v>
      </c>
      <c r="E105" s="43">
        <f t="shared" si="42"/>
        <v>0</v>
      </c>
      <c r="F105" s="43">
        <f t="shared" si="42"/>
        <v>1.7668640263764342E-3</v>
      </c>
      <c r="G105" s="43">
        <f t="shared" si="42"/>
        <v>5.2191370909597697E-2</v>
      </c>
      <c r="H105" s="43">
        <f t="shared" si="42"/>
        <v>0</v>
      </c>
      <c r="I105" s="43">
        <f t="shared" si="42"/>
        <v>2.669745257661507E-3</v>
      </c>
      <c r="J105" s="43">
        <f t="shared" si="42"/>
        <v>1.0036536651925023E-2</v>
      </c>
      <c r="K105" s="43">
        <f t="shared" si="42"/>
        <v>0</v>
      </c>
      <c r="L105" s="43">
        <f t="shared" si="42"/>
        <v>7.1037872567034294E-4</v>
      </c>
      <c r="M105" s="43">
        <f t="shared" si="42"/>
        <v>0</v>
      </c>
      <c r="N105" s="43">
        <f t="shared" si="42"/>
        <v>0</v>
      </c>
      <c r="O105" s="43">
        <f t="shared" si="42"/>
        <v>0</v>
      </c>
      <c r="P105" s="43">
        <f t="shared" si="42"/>
        <v>9.7889385828941046E-4</v>
      </c>
      <c r="Q105" s="43">
        <f t="shared" si="42"/>
        <v>0</v>
      </c>
      <c r="R105" s="43">
        <f t="shared" si="42"/>
        <v>0</v>
      </c>
      <c r="S105" s="43">
        <f t="shared" si="42"/>
        <v>9.5437179353386001E-3</v>
      </c>
      <c r="T105" s="43">
        <f t="shared" si="42"/>
        <v>7.2817377258487589E-4</v>
      </c>
      <c r="U105" s="43">
        <f t="shared" si="42"/>
        <v>1.18116336794366E-4</v>
      </c>
      <c r="V105" s="43">
        <f t="shared" si="42"/>
        <v>0</v>
      </c>
      <c r="W105" s="43">
        <f t="shared" si="42"/>
        <v>3.929585238280616E-4</v>
      </c>
      <c r="X105" s="43">
        <f t="shared" si="42"/>
        <v>5.6391493975593919E-4</v>
      </c>
      <c r="Y105" s="43">
        <f t="shared" si="42"/>
        <v>0</v>
      </c>
      <c r="Z105" s="43">
        <f t="shared" si="42"/>
        <v>2.1725436419404004E-3</v>
      </c>
      <c r="AA105" s="43">
        <f t="shared" si="42"/>
        <v>0</v>
      </c>
      <c r="AB105" s="43">
        <f t="shared" si="42"/>
        <v>0</v>
      </c>
      <c r="AC105" s="43">
        <f t="shared" si="42"/>
        <v>1.6509871357039979E-5</v>
      </c>
      <c r="AD105" s="43">
        <f t="shared" si="42"/>
        <v>0.83060840194381846</v>
      </c>
      <c r="AE105" s="43">
        <f t="shared" si="42"/>
        <v>0</v>
      </c>
      <c r="AF105" s="43">
        <f t="shared" si="42"/>
        <v>0</v>
      </c>
      <c r="AG105" s="43">
        <f t="shared" si="42"/>
        <v>0</v>
      </c>
      <c r="AH105" s="43">
        <f t="shared" si="42"/>
        <v>3.3304019113317676E-3</v>
      </c>
      <c r="AI105" s="43">
        <f t="shared" si="42"/>
        <v>1.1767528737382797E-2</v>
      </c>
      <c r="AJ105" s="43">
        <f t="shared" si="42"/>
        <v>0</v>
      </c>
      <c r="AK105" s="43">
        <f t="shared" si="42"/>
        <v>3.7618921163541099E-4</v>
      </c>
      <c r="AL105" s="43">
        <f t="shared" si="42"/>
        <v>1.1354359772460668E-3</v>
      </c>
      <c r="AM105" s="43">
        <f t="shared" si="42"/>
        <v>7.9332290423628118E-4</v>
      </c>
      <c r="AN105" s="43">
        <f t="shared" si="42"/>
        <v>0</v>
      </c>
      <c r="AO105" s="43">
        <f t="shared" si="42"/>
        <v>0</v>
      </c>
      <c r="AP105" s="43">
        <f t="shared" si="42"/>
        <v>0</v>
      </c>
      <c r="AQ105" s="43">
        <f t="shared" si="42"/>
        <v>4.2503012821563723E-4</v>
      </c>
      <c r="AR105" s="43">
        <f t="shared" si="42"/>
        <v>6.6553414137974067E-4</v>
      </c>
      <c r="AS105" s="43">
        <f t="shared" si="42"/>
        <v>0</v>
      </c>
      <c r="AT105" s="43">
        <f t="shared" si="42"/>
        <v>0</v>
      </c>
      <c r="AU105" s="43">
        <f t="shared" si="42"/>
        <v>2.6131635699678801E-3</v>
      </c>
      <c r="AV105" s="43">
        <f t="shared" si="42"/>
        <v>4.3155860306082102E-4</v>
      </c>
      <c r="AW105" s="43">
        <f t="shared" si="42"/>
        <v>0</v>
      </c>
      <c r="AX105" s="43">
        <f t="shared" si="42"/>
        <v>1.8527330465809247E-2</v>
      </c>
      <c r="AY105" s="43">
        <f t="shared" si="42"/>
        <v>0</v>
      </c>
      <c r="AZ105" s="43">
        <f t="shared" si="42"/>
        <v>4.2453954918102811E-5</v>
      </c>
      <c r="BA105" s="43">
        <f t="shared" si="42"/>
        <v>3.5190054928978805E-3</v>
      </c>
      <c r="BB105" s="43">
        <f t="shared" si="42"/>
        <v>5.6505695114323609E-4</v>
      </c>
      <c r="BC105" s="43">
        <f t="shared" si="42"/>
        <v>1.3589982679894911E-4</v>
      </c>
      <c r="BD105" s="43">
        <f t="shared" si="42"/>
        <v>0</v>
      </c>
      <c r="BE105" s="43">
        <f t="shared" si="42"/>
        <v>2.2800540137894735E-2</v>
      </c>
      <c r="BF105" s="43">
        <f t="shared" si="42"/>
        <v>1.4162236755673291E-2</v>
      </c>
      <c r="BG105" s="43">
        <f t="shared" si="42"/>
        <v>0</v>
      </c>
      <c r="BH105" s="43">
        <f t="shared" si="42"/>
        <v>0</v>
      </c>
      <c r="BI105" s="43">
        <f t="shared" si="42"/>
        <v>7.4646317221889968E-4</v>
      </c>
      <c r="BJ105" s="43">
        <f t="shared" si="42"/>
        <v>1.3889259476537025E-3</v>
      </c>
      <c r="BK105" s="43">
        <f t="shared" si="42"/>
        <v>0</v>
      </c>
      <c r="BL105" s="43">
        <f t="shared" si="42"/>
        <v>8.0704968299313438E-4</v>
      </c>
      <c r="BM105" s="43">
        <f t="shared" si="42"/>
        <v>3.6114164316999453E-5</v>
      </c>
      <c r="BN105" s="43">
        <f t="shared" si="42"/>
        <v>0</v>
      </c>
      <c r="BO105" s="43">
        <f t="shared" si="42"/>
        <v>0</v>
      </c>
      <c r="BP105" s="43">
        <f t="shared" si="42"/>
        <v>0</v>
      </c>
      <c r="BR105" s="8">
        <f t="shared" si="38"/>
        <v>1</v>
      </c>
    </row>
    <row r="106" spans="1:70" ht="14.25" customHeight="1" x14ac:dyDescent="0.55000000000000004">
      <c r="A106" t="str">
        <f t="shared" ref="A106:A157" si="44">INDEX($D$2:$BP$2,MATCH(MAX(D106:BP106),D106:BP106,0))</f>
        <v>Telecommunications services</v>
      </c>
      <c r="B106" t="str">
        <f>VLOOKUP(C106,'List DFØ'!$A:$B,2,FALSE)</f>
        <v>Reparasjon og vedlikehold infrastruktureiendeler</v>
      </c>
      <c r="C106" s="36">
        <v>664</v>
      </c>
      <c r="D106" s="6">
        <v>0</v>
      </c>
      <c r="E106" s="6">
        <v>0</v>
      </c>
      <c r="F106" s="6">
        <v>0</v>
      </c>
      <c r="G106" s="6">
        <v>0</v>
      </c>
      <c r="H106" s="6">
        <v>0</v>
      </c>
      <c r="I106" s="6">
        <v>0</v>
      </c>
      <c r="J106" s="6">
        <v>0</v>
      </c>
      <c r="K106" s="6">
        <v>0</v>
      </c>
      <c r="L106" s="6">
        <v>0</v>
      </c>
      <c r="M106" s="6">
        <v>0</v>
      </c>
      <c r="N106" s="43">
        <f t="shared" si="42"/>
        <v>0</v>
      </c>
      <c r="O106" s="6">
        <v>8.6819351023355074E-5</v>
      </c>
      <c r="P106" s="6">
        <v>0</v>
      </c>
      <c r="Q106" s="6">
        <v>6.7201615148700962E-5</v>
      </c>
      <c r="R106" s="6">
        <v>0</v>
      </c>
      <c r="S106" s="6">
        <v>7.1691609983487545E-4</v>
      </c>
      <c r="T106" s="6">
        <v>0</v>
      </c>
      <c r="U106" s="6">
        <v>4.0993098452442798E-5</v>
      </c>
      <c r="V106" s="6">
        <v>9.0569388151216199E-5</v>
      </c>
      <c r="W106" s="6">
        <v>0</v>
      </c>
      <c r="X106" s="6">
        <v>0</v>
      </c>
      <c r="Y106" s="6">
        <v>3.8224926383820991E-5</v>
      </c>
      <c r="Z106" s="6">
        <v>1.7387474561171424E-3</v>
      </c>
      <c r="AA106" s="6">
        <v>0</v>
      </c>
      <c r="AB106" s="6">
        <v>0</v>
      </c>
      <c r="AC106" s="6">
        <v>1.3673074745828798E-6</v>
      </c>
      <c r="AD106" s="43">
        <f>SUM(DFØ_matchingmatrise_prosent!AB68:AE68)</f>
        <v>5.8717646556929091E-2</v>
      </c>
      <c r="AE106" s="43">
        <f t="shared" si="42"/>
        <v>0</v>
      </c>
      <c r="AF106" s="43">
        <f t="shared" si="42"/>
        <v>0</v>
      </c>
      <c r="AG106" s="43">
        <f t="shared" si="42"/>
        <v>0</v>
      </c>
      <c r="AH106" s="6">
        <v>1.783614311803953E-4</v>
      </c>
      <c r="AI106" s="6">
        <v>0</v>
      </c>
      <c r="AJ106" s="6">
        <v>0</v>
      </c>
      <c r="AK106" s="6">
        <v>1.1580109077334348E-5</v>
      </c>
      <c r="AL106" s="6">
        <v>0</v>
      </c>
      <c r="AM106" s="6">
        <v>0</v>
      </c>
      <c r="AN106" s="6">
        <v>1.2582758650008389E-4</v>
      </c>
      <c r="AO106" s="6">
        <v>0</v>
      </c>
      <c r="AP106" s="6">
        <v>0.84782558411088649</v>
      </c>
      <c r="AQ106" s="6">
        <v>7.8492764044571339E-2</v>
      </c>
      <c r="AR106" s="6">
        <v>3.8832612143935589E-4</v>
      </c>
      <c r="AS106" s="6">
        <v>0</v>
      </c>
      <c r="AT106" s="6">
        <v>0</v>
      </c>
      <c r="AU106" s="6">
        <v>0</v>
      </c>
      <c r="AV106" s="6">
        <v>0</v>
      </c>
      <c r="AW106" s="6">
        <v>2.5460216155308811E-4</v>
      </c>
      <c r="AX106" s="6">
        <v>2.237236491688228E-3</v>
      </c>
      <c r="AY106" s="6">
        <v>0</v>
      </c>
      <c r="AZ106" s="6">
        <v>0</v>
      </c>
      <c r="BA106" s="6">
        <v>0</v>
      </c>
      <c r="BB106" s="6">
        <v>6.8716620394730445E-5</v>
      </c>
      <c r="BC106" s="6">
        <v>0</v>
      </c>
      <c r="BD106" s="6">
        <v>0</v>
      </c>
      <c r="BE106" s="6">
        <v>7.1489922986961787E-3</v>
      </c>
      <c r="BF106" s="6">
        <v>9.7324355017494406E-4</v>
      </c>
      <c r="BG106" s="6">
        <v>8.5333780828474745E-5</v>
      </c>
      <c r="BH106" s="6">
        <v>6.4295034476648098E-4</v>
      </c>
      <c r="BI106" s="6">
        <v>6.2585769504494273E-6</v>
      </c>
      <c r="BJ106" s="6">
        <v>0</v>
      </c>
      <c r="BK106" s="6">
        <v>0</v>
      </c>
      <c r="BL106" s="6">
        <v>0</v>
      </c>
      <c r="BM106" s="6">
        <v>6.1736971777077095E-5</v>
      </c>
      <c r="BN106" s="6">
        <v>0</v>
      </c>
      <c r="BO106" s="6">
        <v>0</v>
      </c>
      <c r="BP106" s="6">
        <v>0</v>
      </c>
      <c r="BR106" s="8">
        <f t="shared" si="38"/>
        <v>0.99999999999999967</v>
      </c>
    </row>
    <row r="107" spans="1:70" ht="14.25" customHeight="1" x14ac:dyDescent="0.55000000000000004">
      <c r="A107" t="str">
        <f t="shared" si="44"/>
        <v>Telecommunications services</v>
      </c>
      <c r="B107" t="str">
        <f>VLOOKUP(C107,'List DFØ'!$A:$B,2,FALSE)</f>
        <v>Reparasjon og vedlikehold infrastruktureiendeler, fortsettelse</v>
      </c>
      <c r="C107" s="36">
        <v>665</v>
      </c>
      <c r="D107" s="6">
        <f>D106</f>
        <v>0</v>
      </c>
      <c r="E107" s="6">
        <f t="shared" ref="E107:BP107" si="45">E106</f>
        <v>0</v>
      </c>
      <c r="F107" s="6">
        <f t="shared" si="45"/>
        <v>0</v>
      </c>
      <c r="G107" s="6">
        <f t="shared" si="45"/>
        <v>0</v>
      </c>
      <c r="H107" s="6">
        <f t="shared" si="45"/>
        <v>0</v>
      </c>
      <c r="I107" s="6">
        <f t="shared" si="45"/>
        <v>0</v>
      </c>
      <c r="J107" s="6">
        <f t="shared" si="45"/>
        <v>0</v>
      </c>
      <c r="K107" s="6">
        <f t="shared" si="45"/>
        <v>0</v>
      </c>
      <c r="L107" s="6">
        <f t="shared" si="45"/>
        <v>0</v>
      </c>
      <c r="M107" s="6">
        <f t="shared" si="45"/>
        <v>0</v>
      </c>
      <c r="N107" s="6">
        <f t="shared" si="45"/>
        <v>0</v>
      </c>
      <c r="O107" s="6">
        <f t="shared" ref="O107" si="46">O106</f>
        <v>8.6819351023355074E-5</v>
      </c>
      <c r="P107" s="6">
        <f t="shared" si="45"/>
        <v>0</v>
      </c>
      <c r="Q107" s="6">
        <f t="shared" si="45"/>
        <v>6.7201615148700962E-5</v>
      </c>
      <c r="R107" s="6">
        <f t="shared" si="45"/>
        <v>0</v>
      </c>
      <c r="S107" s="6">
        <f t="shared" si="45"/>
        <v>7.1691609983487545E-4</v>
      </c>
      <c r="T107" s="6">
        <f t="shared" si="45"/>
        <v>0</v>
      </c>
      <c r="U107" s="6">
        <f t="shared" si="45"/>
        <v>4.0993098452442798E-5</v>
      </c>
      <c r="V107" s="6">
        <f t="shared" si="45"/>
        <v>9.0569388151216199E-5</v>
      </c>
      <c r="W107" s="6">
        <f t="shared" si="45"/>
        <v>0</v>
      </c>
      <c r="X107" s="6">
        <f t="shared" si="45"/>
        <v>0</v>
      </c>
      <c r="Y107" s="6">
        <f t="shared" si="45"/>
        <v>3.8224926383820991E-5</v>
      </c>
      <c r="Z107" s="6">
        <f t="shared" si="45"/>
        <v>1.7387474561171424E-3</v>
      </c>
      <c r="AA107" s="6">
        <f t="shared" si="45"/>
        <v>0</v>
      </c>
      <c r="AB107" s="6">
        <f t="shared" si="45"/>
        <v>0</v>
      </c>
      <c r="AC107" s="6">
        <f t="shared" si="45"/>
        <v>1.3673074745828798E-6</v>
      </c>
      <c r="AD107" s="43">
        <f>AD106</f>
        <v>5.8717646556929091E-2</v>
      </c>
      <c r="AE107" s="6">
        <f t="shared" si="45"/>
        <v>0</v>
      </c>
      <c r="AF107" s="6">
        <f t="shared" si="45"/>
        <v>0</v>
      </c>
      <c r="AG107" s="6">
        <f t="shared" si="45"/>
        <v>0</v>
      </c>
      <c r="AH107" s="6">
        <f t="shared" si="45"/>
        <v>1.783614311803953E-4</v>
      </c>
      <c r="AI107" s="6">
        <f t="shared" si="45"/>
        <v>0</v>
      </c>
      <c r="AJ107" s="6">
        <f t="shared" si="45"/>
        <v>0</v>
      </c>
      <c r="AK107" s="6">
        <f t="shared" si="45"/>
        <v>1.1580109077334348E-5</v>
      </c>
      <c r="AL107" s="6">
        <f t="shared" si="45"/>
        <v>0</v>
      </c>
      <c r="AM107" s="6">
        <f t="shared" si="45"/>
        <v>0</v>
      </c>
      <c r="AN107" s="6">
        <f t="shared" si="45"/>
        <v>1.2582758650008389E-4</v>
      </c>
      <c r="AO107" s="6">
        <f t="shared" si="45"/>
        <v>0</v>
      </c>
      <c r="AP107" s="6">
        <f t="shared" si="45"/>
        <v>0.84782558411088649</v>
      </c>
      <c r="AQ107" s="6">
        <f t="shared" si="45"/>
        <v>7.8492764044571339E-2</v>
      </c>
      <c r="AR107" s="6">
        <f t="shared" si="45"/>
        <v>3.8832612143935589E-4</v>
      </c>
      <c r="AS107" s="6">
        <f t="shared" si="45"/>
        <v>0</v>
      </c>
      <c r="AT107" s="6">
        <f t="shared" si="45"/>
        <v>0</v>
      </c>
      <c r="AU107" s="6">
        <f t="shared" si="45"/>
        <v>0</v>
      </c>
      <c r="AV107" s="6">
        <f t="shared" si="45"/>
        <v>0</v>
      </c>
      <c r="AW107" s="6">
        <f t="shared" si="45"/>
        <v>2.5460216155308811E-4</v>
      </c>
      <c r="AX107" s="6">
        <f t="shared" si="45"/>
        <v>2.237236491688228E-3</v>
      </c>
      <c r="AY107" s="6">
        <f t="shared" si="45"/>
        <v>0</v>
      </c>
      <c r="AZ107" s="6">
        <f t="shared" si="45"/>
        <v>0</v>
      </c>
      <c r="BA107" s="6">
        <f t="shared" si="45"/>
        <v>0</v>
      </c>
      <c r="BB107" s="6">
        <f t="shared" si="45"/>
        <v>6.8716620394730445E-5</v>
      </c>
      <c r="BC107" s="6">
        <f t="shared" si="45"/>
        <v>0</v>
      </c>
      <c r="BD107" s="6">
        <f t="shared" si="45"/>
        <v>0</v>
      </c>
      <c r="BE107" s="6">
        <f t="shared" si="45"/>
        <v>7.1489922986961787E-3</v>
      </c>
      <c r="BF107" s="6">
        <f t="shared" si="45"/>
        <v>9.7324355017494406E-4</v>
      </c>
      <c r="BG107" s="6">
        <f t="shared" si="45"/>
        <v>8.5333780828474745E-5</v>
      </c>
      <c r="BH107" s="6">
        <f t="shared" si="45"/>
        <v>6.4295034476648098E-4</v>
      </c>
      <c r="BI107" s="6">
        <f t="shared" si="45"/>
        <v>6.2585769504494273E-6</v>
      </c>
      <c r="BJ107" s="6">
        <f t="shared" si="45"/>
        <v>0</v>
      </c>
      <c r="BK107" s="6">
        <f t="shared" si="45"/>
        <v>0</v>
      </c>
      <c r="BL107" s="6">
        <f t="shared" si="45"/>
        <v>0</v>
      </c>
      <c r="BM107" s="6">
        <f t="shared" si="45"/>
        <v>6.1736971777077095E-5</v>
      </c>
      <c r="BN107" s="6">
        <f t="shared" si="45"/>
        <v>0</v>
      </c>
      <c r="BO107" s="6">
        <f t="shared" si="45"/>
        <v>0</v>
      </c>
      <c r="BP107" s="6">
        <f t="shared" si="45"/>
        <v>0</v>
      </c>
      <c r="BR107" s="8">
        <f t="shared" si="38"/>
        <v>0.99999999999999967</v>
      </c>
    </row>
    <row r="108" spans="1:70" customFormat="1" ht="14.4" x14ac:dyDescent="0.55000000000000004">
      <c r="A108" t="str">
        <f t="shared" si="44"/>
        <v>Repair and installation services of machinery and equipment</v>
      </c>
      <c r="B108" t="s">
        <v>173</v>
      </c>
      <c r="C108" s="36">
        <v>666</v>
      </c>
      <c r="D108" s="6">
        <v>0</v>
      </c>
      <c r="E108" s="6">
        <v>0</v>
      </c>
      <c r="F108" s="6">
        <v>0</v>
      </c>
      <c r="G108" s="6">
        <v>0</v>
      </c>
      <c r="H108" s="6">
        <v>0</v>
      </c>
      <c r="I108" s="6">
        <v>0</v>
      </c>
      <c r="J108" s="6">
        <v>0</v>
      </c>
      <c r="K108" s="6">
        <v>0</v>
      </c>
      <c r="L108" s="6">
        <v>0</v>
      </c>
      <c r="M108" s="6">
        <v>0</v>
      </c>
      <c r="N108" s="6">
        <v>0</v>
      </c>
      <c r="O108" s="6">
        <v>0</v>
      </c>
      <c r="P108" s="6">
        <v>0</v>
      </c>
      <c r="Q108" s="6">
        <v>0</v>
      </c>
      <c r="R108" s="6">
        <v>0</v>
      </c>
      <c r="S108" s="6">
        <v>0</v>
      </c>
      <c r="T108" s="6">
        <v>0</v>
      </c>
      <c r="U108" s="6">
        <v>0</v>
      </c>
      <c r="V108" s="6">
        <v>0</v>
      </c>
      <c r="W108" s="6">
        <v>0</v>
      </c>
      <c r="X108" s="6">
        <v>0</v>
      </c>
      <c r="Y108" s="6">
        <v>0</v>
      </c>
      <c r="Z108" s="6">
        <v>1</v>
      </c>
      <c r="AA108" s="6">
        <v>0</v>
      </c>
      <c r="AB108" s="6">
        <v>0</v>
      </c>
      <c r="AC108" s="6">
        <v>0</v>
      </c>
      <c r="AD108" s="6">
        <v>0</v>
      </c>
      <c r="AE108" s="6">
        <v>0</v>
      </c>
      <c r="AF108" s="6">
        <v>0</v>
      </c>
      <c r="AG108" s="6">
        <v>0</v>
      </c>
      <c r="AH108" s="6">
        <v>0</v>
      </c>
      <c r="AI108" s="6">
        <v>0</v>
      </c>
      <c r="AJ108" s="6">
        <v>0</v>
      </c>
      <c r="AK108" s="6">
        <v>0</v>
      </c>
      <c r="AL108" s="6">
        <v>0</v>
      </c>
      <c r="AM108" s="6">
        <v>0</v>
      </c>
      <c r="AN108" s="6">
        <v>0</v>
      </c>
      <c r="AO108" s="6">
        <v>0</v>
      </c>
      <c r="AP108" s="6">
        <v>0</v>
      </c>
      <c r="AQ108" s="6">
        <v>0</v>
      </c>
      <c r="AR108" s="6">
        <v>0</v>
      </c>
      <c r="AS108" s="6">
        <v>0</v>
      </c>
      <c r="AT108" s="6">
        <v>0</v>
      </c>
      <c r="AU108" s="6">
        <v>0</v>
      </c>
      <c r="AV108" s="6">
        <v>0</v>
      </c>
      <c r="AW108" s="6">
        <v>0</v>
      </c>
      <c r="AX108" s="6">
        <v>0</v>
      </c>
      <c r="AY108" s="6">
        <v>0</v>
      </c>
      <c r="AZ108" s="6">
        <v>0</v>
      </c>
      <c r="BA108" s="6">
        <v>0</v>
      </c>
      <c r="BB108" s="6">
        <v>0</v>
      </c>
      <c r="BC108" s="6">
        <v>0</v>
      </c>
      <c r="BD108" s="6">
        <v>0</v>
      </c>
      <c r="BE108" s="6">
        <v>0</v>
      </c>
      <c r="BF108" s="6">
        <v>0</v>
      </c>
      <c r="BG108" s="6">
        <v>0</v>
      </c>
      <c r="BH108" s="6">
        <v>0</v>
      </c>
      <c r="BI108" s="6">
        <v>0</v>
      </c>
      <c r="BJ108" s="6">
        <v>0</v>
      </c>
      <c r="BK108" s="6">
        <v>0</v>
      </c>
      <c r="BL108" s="6">
        <v>0</v>
      </c>
      <c r="BM108" s="6">
        <v>0</v>
      </c>
      <c r="BN108" s="6">
        <v>0</v>
      </c>
      <c r="BO108" s="6">
        <v>0</v>
      </c>
      <c r="BP108" s="6">
        <v>0</v>
      </c>
      <c r="BR108" s="8">
        <f t="shared" si="38"/>
        <v>1</v>
      </c>
    </row>
    <row r="109" spans="1:70" customFormat="1" ht="14.4" x14ac:dyDescent="0.55000000000000004">
      <c r="A109" t="str">
        <f t="shared" si="44"/>
        <v>Repair and installation services of machinery and equipment</v>
      </c>
      <c r="B109" t="s">
        <v>174</v>
      </c>
      <c r="C109" s="36">
        <v>667</v>
      </c>
      <c r="D109" s="6">
        <v>0</v>
      </c>
      <c r="E109" s="6">
        <v>0</v>
      </c>
      <c r="F109" s="6">
        <v>0</v>
      </c>
      <c r="G109" s="6">
        <v>0</v>
      </c>
      <c r="H109" s="6">
        <v>0</v>
      </c>
      <c r="I109" s="6">
        <v>0</v>
      </c>
      <c r="J109" s="6">
        <v>0</v>
      </c>
      <c r="K109" s="6">
        <v>0</v>
      </c>
      <c r="L109" s="6">
        <v>0</v>
      </c>
      <c r="M109" s="6">
        <v>0</v>
      </c>
      <c r="N109" s="6">
        <v>0</v>
      </c>
      <c r="O109" s="6">
        <v>0</v>
      </c>
      <c r="P109" s="6">
        <v>0</v>
      </c>
      <c r="Q109" s="6">
        <v>0</v>
      </c>
      <c r="R109" s="6">
        <v>0</v>
      </c>
      <c r="S109" s="6">
        <v>0</v>
      </c>
      <c r="T109" s="6">
        <v>0</v>
      </c>
      <c r="U109" s="6">
        <v>0</v>
      </c>
      <c r="V109" s="6">
        <v>0</v>
      </c>
      <c r="W109" s="6">
        <v>0</v>
      </c>
      <c r="X109" s="6">
        <v>0</v>
      </c>
      <c r="Y109" s="6">
        <v>0</v>
      </c>
      <c r="Z109" s="6">
        <v>1</v>
      </c>
      <c r="AA109" s="6">
        <v>0</v>
      </c>
      <c r="AB109" s="6">
        <v>0</v>
      </c>
      <c r="AC109" s="6">
        <v>0</v>
      </c>
      <c r="AD109" s="6">
        <v>0</v>
      </c>
      <c r="AE109" s="6">
        <v>0</v>
      </c>
      <c r="AF109" s="6">
        <v>0</v>
      </c>
      <c r="AG109" s="6">
        <v>0</v>
      </c>
      <c r="AH109" s="6">
        <v>0</v>
      </c>
      <c r="AI109" s="6">
        <v>0</v>
      </c>
      <c r="AJ109" s="6">
        <v>0</v>
      </c>
      <c r="AK109" s="6">
        <v>0</v>
      </c>
      <c r="AL109" s="6">
        <v>0</v>
      </c>
      <c r="AM109" s="6">
        <v>0</v>
      </c>
      <c r="AN109" s="6">
        <v>0</v>
      </c>
      <c r="AO109" s="6">
        <v>0</v>
      </c>
      <c r="AP109" s="6">
        <v>0</v>
      </c>
      <c r="AQ109" s="6">
        <v>0</v>
      </c>
      <c r="AR109" s="6">
        <v>0</v>
      </c>
      <c r="AS109" s="6">
        <v>0</v>
      </c>
      <c r="AT109" s="6">
        <v>0</v>
      </c>
      <c r="AU109" s="6">
        <v>0</v>
      </c>
      <c r="AV109" s="6">
        <v>0</v>
      </c>
      <c r="AW109" s="6">
        <v>0</v>
      </c>
      <c r="AX109" s="6">
        <v>0</v>
      </c>
      <c r="AY109" s="6">
        <v>0</v>
      </c>
      <c r="AZ109" s="6">
        <v>0</v>
      </c>
      <c r="BA109" s="6">
        <v>0</v>
      </c>
      <c r="BB109" s="6">
        <v>0</v>
      </c>
      <c r="BC109" s="6">
        <v>0</v>
      </c>
      <c r="BD109" s="6">
        <v>0</v>
      </c>
      <c r="BE109" s="6">
        <v>0</v>
      </c>
      <c r="BF109" s="6">
        <v>0</v>
      </c>
      <c r="BG109" s="6">
        <v>0</v>
      </c>
      <c r="BH109" s="6">
        <v>0</v>
      </c>
      <c r="BI109" s="6">
        <v>0</v>
      </c>
      <c r="BJ109" s="6">
        <v>0</v>
      </c>
      <c r="BK109" s="6">
        <v>0</v>
      </c>
      <c r="BL109" s="6">
        <v>0</v>
      </c>
      <c r="BM109" s="6">
        <v>0</v>
      </c>
      <c r="BN109" s="6">
        <v>0</v>
      </c>
      <c r="BO109" s="6">
        <v>0</v>
      </c>
      <c r="BP109" s="6">
        <v>0</v>
      </c>
      <c r="BR109" s="8">
        <f t="shared" si="38"/>
        <v>1</v>
      </c>
    </row>
    <row r="110" spans="1:70" customFormat="1" ht="14.4" x14ac:dyDescent="0.55000000000000004">
      <c r="A110" t="str">
        <f t="shared" si="44"/>
        <v>Repair and installation services of machinery and equipment</v>
      </c>
      <c r="B110" t="s">
        <v>175</v>
      </c>
      <c r="C110" s="36">
        <v>668</v>
      </c>
      <c r="D110" s="6">
        <v>0</v>
      </c>
      <c r="E110" s="6">
        <v>0</v>
      </c>
      <c r="F110" s="6">
        <v>0</v>
      </c>
      <c r="G110" s="6">
        <v>0</v>
      </c>
      <c r="H110" s="6">
        <v>0</v>
      </c>
      <c r="I110" s="6">
        <v>0</v>
      </c>
      <c r="J110" s="6">
        <v>0</v>
      </c>
      <c r="K110" s="6">
        <v>0</v>
      </c>
      <c r="L110" s="6">
        <v>0</v>
      </c>
      <c r="M110" s="6">
        <v>0</v>
      </c>
      <c r="N110" s="6">
        <v>0</v>
      </c>
      <c r="O110" s="6">
        <v>0</v>
      </c>
      <c r="P110" s="6">
        <v>0</v>
      </c>
      <c r="Q110" s="6">
        <v>0</v>
      </c>
      <c r="R110" s="6">
        <v>0</v>
      </c>
      <c r="S110" s="6">
        <v>0</v>
      </c>
      <c r="T110" s="6">
        <v>0</v>
      </c>
      <c r="U110" s="6">
        <v>0</v>
      </c>
      <c r="V110" s="6">
        <v>0</v>
      </c>
      <c r="W110" s="6">
        <v>0</v>
      </c>
      <c r="X110" s="6">
        <v>0</v>
      </c>
      <c r="Y110" s="6">
        <v>0</v>
      </c>
      <c r="Z110" s="6">
        <v>1</v>
      </c>
      <c r="AA110" s="6">
        <v>0</v>
      </c>
      <c r="AB110" s="6">
        <v>0</v>
      </c>
      <c r="AC110" s="6">
        <v>0</v>
      </c>
      <c r="AD110" s="6">
        <v>0</v>
      </c>
      <c r="AE110" s="6">
        <v>0</v>
      </c>
      <c r="AF110" s="6">
        <v>0</v>
      </c>
      <c r="AG110" s="6">
        <v>0</v>
      </c>
      <c r="AH110" s="6">
        <v>0</v>
      </c>
      <c r="AI110" s="6">
        <v>0</v>
      </c>
      <c r="AJ110" s="6">
        <v>0</v>
      </c>
      <c r="AK110" s="6">
        <v>0</v>
      </c>
      <c r="AL110" s="6">
        <v>0</v>
      </c>
      <c r="AM110" s="6">
        <v>0</v>
      </c>
      <c r="AN110" s="6">
        <v>0</v>
      </c>
      <c r="AO110" s="6">
        <v>0</v>
      </c>
      <c r="AP110" s="6">
        <v>0</v>
      </c>
      <c r="AQ110" s="6">
        <v>0</v>
      </c>
      <c r="AR110" s="6">
        <v>0</v>
      </c>
      <c r="AS110" s="6">
        <v>0</v>
      </c>
      <c r="AT110" s="6">
        <v>0</v>
      </c>
      <c r="AU110" s="6">
        <v>0</v>
      </c>
      <c r="AV110" s="6">
        <v>0</v>
      </c>
      <c r="AW110" s="6">
        <v>0</v>
      </c>
      <c r="AX110" s="6">
        <v>0</v>
      </c>
      <c r="AY110" s="6">
        <v>0</v>
      </c>
      <c r="AZ110" s="6">
        <v>0</v>
      </c>
      <c r="BA110" s="6">
        <v>0</v>
      </c>
      <c r="BB110" s="6">
        <v>0</v>
      </c>
      <c r="BC110" s="6">
        <v>0</v>
      </c>
      <c r="BD110" s="6">
        <v>0</v>
      </c>
      <c r="BE110" s="6">
        <v>0</v>
      </c>
      <c r="BF110" s="6">
        <v>0</v>
      </c>
      <c r="BG110" s="6">
        <v>0</v>
      </c>
      <c r="BH110" s="6">
        <v>0</v>
      </c>
      <c r="BI110" s="6">
        <v>0</v>
      </c>
      <c r="BJ110" s="6">
        <v>0</v>
      </c>
      <c r="BK110" s="6">
        <v>0</v>
      </c>
      <c r="BL110" s="6">
        <v>0</v>
      </c>
      <c r="BM110" s="6">
        <v>0</v>
      </c>
      <c r="BN110" s="6">
        <v>0</v>
      </c>
      <c r="BO110" s="6">
        <v>0</v>
      </c>
      <c r="BP110" s="6">
        <v>0</v>
      </c>
      <c r="BR110" s="8">
        <f t="shared" si="38"/>
        <v>1</v>
      </c>
    </row>
    <row r="111" spans="1:70" s="44" customFormat="1" ht="14.25" customHeight="1" x14ac:dyDescent="0.55000000000000004">
      <c r="A111" s="3" t="str">
        <f t="shared" si="44"/>
        <v>Computer programming, consultancy and related services; information services</v>
      </c>
      <c r="B111" s="3" t="str">
        <f>VLOOKUP(C111,'List DFØ'!$A:$B,2,FALSE)</f>
        <v>Reparasjon og vedlikehold annet</v>
      </c>
      <c r="C111" s="42">
        <v>669</v>
      </c>
      <c r="D111" s="43">
        <v>0</v>
      </c>
      <c r="E111" s="43">
        <v>0</v>
      </c>
      <c r="F111" s="43">
        <v>0</v>
      </c>
      <c r="G111" s="43">
        <v>0</v>
      </c>
      <c r="H111" s="43">
        <f>'Top 15 suppliers'!I987</f>
        <v>0.13106194455858416</v>
      </c>
      <c r="I111" s="43">
        <v>0</v>
      </c>
      <c r="J111" s="43">
        <v>0</v>
      </c>
      <c r="K111" s="43">
        <v>0</v>
      </c>
      <c r="L111" s="43">
        <v>0</v>
      </c>
      <c r="M111" s="43">
        <v>0</v>
      </c>
      <c r="N111" s="43">
        <v>0</v>
      </c>
      <c r="O111" s="43">
        <v>0</v>
      </c>
      <c r="P111" s="43">
        <v>0</v>
      </c>
      <c r="Q111" s="43">
        <v>0</v>
      </c>
      <c r="R111" s="43">
        <v>0</v>
      </c>
      <c r="S111" s="43">
        <v>0</v>
      </c>
      <c r="T111" s="43">
        <v>0</v>
      </c>
      <c r="U111" s="43">
        <v>0</v>
      </c>
      <c r="V111" s="43">
        <v>0</v>
      </c>
      <c r="W111" s="43">
        <v>0</v>
      </c>
      <c r="X111" s="43">
        <v>0</v>
      </c>
      <c r="Y111" s="43">
        <v>0</v>
      </c>
      <c r="Z111" s="43">
        <v>0</v>
      </c>
      <c r="AA111" s="43">
        <v>0</v>
      </c>
      <c r="AB111" s="43">
        <v>0</v>
      </c>
      <c r="AC111" s="43">
        <v>0</v>
      </c>
      <c r="AD111" s="43">
        <f>'Top 15 suppliers'!I988</f>
        <v>0.10635898392601807</v>
      </c>
      <c r="AE111" s="43">
        <v>0</v>
      </c>
      <c r="AF111" s="43">
        <v>0</v>
      </c>
      <c r="AG111" s="43">
        <v>0</v>
      </c>
      <c r="AH111" s="43">
        <v>0</v>
      </c>
      <c r="AI111" s="43">
        <f>'Top 15 suppliers'!I990</f>
        <v>1.5516543402120811E-2</v>
      </c>
      <c r="AJ111" s="43">
        <v>0</v>
      </c>
      <c r="AK111" s="43">
        <v>0</v>
      </c>
      <c r="AL111" s="43">
        <v>0</v>
      </c>
      <c r="AM111" s="43">
        <v>0</v>
      </c>
      <c r="AN111" s="43">
        <v>0</v>
      </c>
      <c r="AO111" s="43">
        <v>0</v>
      </c>
      <c r="AP111" s="43">
        <v>0</v>
      </c>
      <c r="AQ111" s="43">
        <f>'Top 15 suppliers'!I986</f>
        <v>0.71371700420860218</v>
      </c>
      <c r="AR111" s="43">
        <v>0</v>
      </c>
      <c r="AS111" s="43">
        <v>0</v>
      </c>
      <c r="AT111" s="43">
        <v>0</v>
      </c>
      <c r="AU111" s="43">
        <v>0</v>
      </c>
      <c r="AV111" s="43">
        <v>0</v>
      </c>
      <c r="AW111" s="43">
        <f>'Top 15 suppliers'!I991</f>
        <v>1.2502617441772158E-2</v>
      </c>
      <c r="AX111" s="43">
        <v>0</v>
      </c>
      <c r="AY111" s="43">
        <v>0</v>
      </c>
      <c r="AZ111" s="43">
        <v>0</v>
      </c>
      <c r="BA111" s="43">
        <v>0</v>
      </c>
      <c r="BB111" s="43">
        <v>0</v>
      </c>
      <c r="BC111" s="43">
        <v>0</v>
      </c>
      <c r="BD111" s="43">
        <v>0</v>
      </c>
      <c r="BE111" s="43">
        <v>0</v>
      </c>
      <c r="BF111" s="43">
        <v>0</v>
      </c>
      <c r="BG111" s="43">
        <f>'Top 15 suppliers'!I989</f>
        <v>2.0842906462902655E-2</v>
      </c>
      <c r="BH111" s="43">
        <v>0</v>
      </c>
      <c r="BI111" s="43">
        <v>0</v>
      </c>
      <c r="BJ111" s="43">
        <v>0</v>
      </c>
      <c r="BK111" s="43">
        <v>0</v>
      </c>
      <c r="BL111" s="43">
        <v>0</v>
      </c>
      <c r="BM111" s="43">
        <v>0</v>
      </c>
      <c r="BN111" s="43">
        <v>0</v>
      </c>
      <c r="BO111" s="43">
        <v>0</v>
      </c>
      <c r="BP111" s="43">
        <v>0</v>
      </c>
      <c r="BR111" s="8">
        <f t="shared" si="38"/>
        <v>1</v>
      </c>
    </row>
    <row r="112" spans="1:70" ht="14.25" customHeight="1" x14ac:dyDescent="0.55000000000000004">
      <c r="A112" s="3" t="str">
        <f t="shared" si="44"/>
        <v>Legal and accounting services; services of head offices; management consulting services</v>
      </c>
      <c r="B112" t="str">
        <f>VLOOKUP(C112,'List DFØ'!$A:$B,2,FALSE)</f>
        <v>Konsulenttjenester innen økonomi, revisjon og juss</v>
      </c>
      <c r="C112" s="36">
        <v>670</v>
      </c>
      <c r="D112" s="6">
        <v>0</v>
      </c>
      <c r="E112" s="6">
        <v>0</v>
      </c>
      <c r="F112" s="6">
        <v>0</v>
      </c>
      <c r="G112" s="6">
        <v>0</v>
      </c>
      <c r="H112" s="6">
        <v>0</v>
      </c>
      <c r="I112" s="6">
        <v>0</v>
      </c>
      <c r="J112" s="6">
        <v>0</v>
      </c>
      <c r="K112" s="6">
        <v>0</v>
      </c>
      <c r="L112" s="6">
        <v>0</v>
      </c>
      <c r="M112" s="6">
        <v>0</v>
      </c>
      <c r="N112" s="6">
        <v>0</v>
      </c>
      <c r="O112" s="6">
        <v>0</v>
      </c>
      <c r="P112" s="6">
        <v>0</v>
      </c>
      <c r="Q112" s="6">
        <v>0</v>
      </c>
      <c r="R112" s="6">
        <v>0</v>
      </c>
      <c r="S112" s="6">
        <v>0</v>
      </c>
      <c r="T112" s="6">
        <v>0</v>
      </c>
      <c r="U112" s="6">
        <v>0</v>
      </c>
      <c r="V112" s="6">
        <v>0</v>
      </c>
      <c r="W112" s="6">
        <v>0</v>
      </c>
      <c r="X112" s="6">
        <v>0</v>
      </c>
      <c r="Y112" s="6">
        <v>0</v>
      </c>
      <c r="Z112" s="6">
        <v>0</v>
      </c>
      <c r="AA112" s="6">
        <v>0</v>
      </c>
      <c r="AB112" s="6">
        <v>0</v>
      </c>
      <c r="AC112" s="6">
        <v>0</v>
      </c>
      <c r="AD112" s="6">
        <v>0</v>
      </c>
      <c r="AE112" s="6">
        <v>0</v>
      </c>
      <c r="AF112" s="6">
        <v>0</v>
      </c>
      <c r="AG112" s="6">
        <v>0</v>
      </c>
      <c r="AH112" s="6">
        <v>0</v>
      </c>
      <c r="AI112" s="6">
        <v>0</v>
      </c>
      <c r="AJ112" s="6">
        <v>0</v>
      </c>
      <c r="AK112" s="6">
        <v>0</v>
      </c>
      <c r="AL112" s="6">
        <v>0</v>
      </c>
      <c r="AM112" s="6">
        <v>0</v>
      </c>
      <c r="AN112" s="6">
        <v>0</v>
      </c>
      <c r="AO112" s="6">
        <v>0</v>
      </c>
      <c r="AP112" s="6">
        <v>0</v>
      </c>
      <c r="AQ112" s="6">
        <v>0</v>
      </c>
      <c r="AR112" s="6">
        <v>0</v>
      </c>
      <c r="AS112" s="6">
        <v>0</v>
      </c>
      <c r="AT112" s="6">
        <v>0</v>
      </c>
      <c r="AU112" s="6">
        <v>0</v>
      </c>
      <c r="AV112" s="6">
        <v>0</v>
      </c>
      <c r="AW112" s="6">
        <v>1</v>
      </c>
      <c r="AX112" s="6">
        <v>0</v>
      </c>
      <c r="AY112" s="6">
        <v>0</v>
      </c>
      <c r="AZ112" s="6">
        <v>0</v>
      </c>
      <c r="BA112" s="6">
        <v>0</v>
      </c>
      <c r="BB112" s="6">
        <v>0</v>
      </c>
      <c r="BC112" s="6">
        <v>0</v>
      </c>
      <c r="BD112" s="6">
        <v>0</v>
      </c>
      <c r="BE112" s="6">
        <v>0</v>
      </c>
      <c r="BF112" s="6">
        <v>0</v>
      </c>
      <c r="BG112" s="6">
        <v>0</v>
      </c>
      <c r="BH112" s="6">
        <v>0</v>
      </c>
      <c r="BI112" s="6">
        <v>0</v>
      </c>
      <c r="BJ112" s="6">
        <v>0</v>
      </c>
      <c r="BK112" s="6">
        <v>0</v>
      </c>
      <c r="BL112" s="6">
        <v>0</v>
      </c>
      <c r="BM112" s="6">
        <v>0</v>
      </c>
      <c r="BN112" s="6">
        <v>0</v>
      </c>
      <c r="BO112" s="6">
        <v>0</v>
      </c>
      <c r="BP112" s="6">
        <v>0</v>
      </c>
      <c r="BR112" s="8">
        <f t="shared" si="38"/>
        <v>1</v>
      </c>
    </row>
    <row r="113" spans="1:70" ht="14.25" customHeight="1" x14ac:dyDescent="0.55000000000000004">
      <c r="A113" t="str">
        <f t="shared" si="44"/>
        <v>Computer programming, consultancy and related services; information services</v>
      </c>
      <c r="B113" t="str">
        <f>VLOOKUP(C113,'List DFØ'!$A:$B,2,FALSE)</f>
        <v>Konsulenttjenester til utvikling av programvare, IKT-løsninger mv.</v>
      </c>
      <c r="C113" s="36">
        <v>671</v>
      </c>
      <c r="D113" s="6">
        <v>0</v>
      </c>
      <c r="E113" s="6">
        <v>0</v>
      </c>
      <c r="F113" s="6">
        <v>0</v>
      </c>
      <c r="G113" s="6">
        <v>0</v>
      </c>
      <c r="H113" s="6">
        <v>0</v>
      </c>
      <c r="I113" s="6">
        <v>0</v>
      </c>
      <c r="J113" s="6">
        <v>0</v>
      </c>
      <c r="K113" s="6">
        <v>0</v>
      </c>
      <c r="L113" s="6">
        <v>0</v>
      </c>
      <c r="M113" s="6">
        <v>0</v>
      </c>
      <c r="N113" s="6">
        <v>0</v>
      </c>
      <c r="O113" s="6">
        <v>0</v>
      </c>
      <c r="P113" s="6">
        <v>0</v>
      </c>
      <c r="Q113" s="6">
        <v>0</v>
      </c>
      <c r="R113" s="6">
        <v>0</v>
      </c>
      <c r="S113" s="6">
        <v>0</v>
      </c>
      <c r="T113" s="6">
        <v>0</v>
      </c>
      <c r="U113" s="6">
        <v>0</v>
      </c>
      <c r="V113" s="6">
        <v>0</v>
      </c>
      <c r="W113" s="6">
        <v>0</v>
      </c>
      <c r="X113" s="6">
        <v>0</v>
      </c>
      <c r="Y113" s="6">
        <v>0</v>
      </c>
      <c r="Z113" s="6">
        <v>0</v>
      </c>
      <c r="AA113" s="6">
        <v>0</v>
      </c>
      <c r="AB113" s="6">
        <v>0</v>
      </c>
      <c r="AC113" s="6">
        <v>0</v>
      </c>
      <c r="AD113" s="6">
        <v>0</v>
      </c>
      <c r="AE113" s="6">
        <v>0</v>
      </c>
      <c r="AF113" s="6">
        <v>0</v>
      </c>
      <c r="AG113" s="6">
        <v>0</v>
      </c>
      <c r="AH113" s="6">
        <v>0</v>
      </c>
      <c r="AI113" s="6">
        <v>0</v>
      </c>
      <c r="AJ113" s="6">
        <v>0</v>
      </c>
      <c r="AK113" s="6">
        <v>0</v>
      </c>
      <c r="AL113" s="6">
        <v>0</v>
      </c>
      <c r="AM113" s="6">
        <v>0</v>
      </c>
      <c r="AN113" s="6">
        <v>0</v>
      </c>
      <c r="AO113" s="6">
        <v>0</v>
      </c>
      <c r="AP113" s="6">
        <v>0</v>
      </c>
      <c r="AQ113" s="6">
        <v>1</v>
      </c>
      <c r="AR113" s="6">
        <v>0</v>
      </c>
      <c r="AS113" s="6">
        <v>0</v>
      </c>
      <c r="AT113" s="6">
        <v>0</v>
      </c>
      <c r="AU113" s="6">
        <v>0</v>
      </c>
      <c r="AV113" s="6">
        <v>0</v>
      </c>
      <c r="AW113" s="6">
        <v>0</v>
      </c>
      <c r="AX113" s="6">
        <v>0</v>
      </c>
      <c r="AY113" s="6">
        <v>0</v>
      </c>
      <c r="AZ113" s="6">
        <v>0</v>
      </c>
      <c r="BA113" s="6">
        <v>0</v>
      </c>
      <c r="BB113" s="6">
        <v>0</v>
      </c>
      <c r="BC113" s="6">
        <v>0</v>
      </c>
      <c r="BD113" s="6">
        <v>0</v>
      </c>
      <c r="BE113" s="6">
        <v>0</v>
      </c>
      <c r="BF113" s="6">
        <v>0</v>
      </c>
      <c r="BG113" s="6">
        <v>0</v>
      </c>
      <c r="BH113" s="6">
        <v>0</v>
      </c>
      <c r="BI113" s="6">
        <v>0</v>
      </c>
      <c r="BJ113" s="6">
        <v>0</v>
      </c>
      <c r="BK113" s="6">
        <v>0</v>
      </c>
      <c r="BL113" s="6">
        <v>0</v>
      </c>
      <c r="BM113" s="6">
        <v>0</v>
      </c>
      <c r="BN113" s="6">
        <v>0</v>
      </c>
      <c r="BO113" s="6">
        <v>0</v>
      </c>
      <c r="BP113" s="6">
        <v>0</v>
      </c>
      <c r="BR113" s="8">
        <f t="shared" si="38"/>
        <v>1</v>
      </c>
    </row>
    <row r="114" spans="1:70" ht="14.25" customHeight="1" x14ac:dyDescent="0.55000000000000004">
      <c r="A114" t="str">
        <f t="shared" si="44"/>
        <v>Legal and accounting services; services of head offices; management consulting services</v>
      </c>
      <c r="B114" t="str">
        <f>VLOOKUP(C114,'List DFØ'!$A:$B,2,FALSE)</f>
        <v>Konsulenttjenester til organisasjonsutvikling, kommunikasjonsrådgivning mv.</v>
      </c>
      <c r="C114" s="36">
        <v>672</v>
      </c>
      <c r="D114" s="6">
        <v>0</v>
      </c>
      <c r="E114" s="6">
        <v>0</v>
      </c>
      <c r="F114" s="6">
        <v>0</v>
      </c>
      <c r="G114" s="6">
        <v>0</v>
      </c>
      <c r="H114" s="6">
        <v>0</v>
      </c>
      <c r="I114" s="6">
        <v>0</v>
      </c>
      <c r="J114" s="6">
        <v>0</v>
      </c>
      <c r="K114" s="6">
        <v>0</v>
      </c>
      <c r="L114" s="6">
        <v>0</v>
      </c>
      <c r="M114" s="6">
        <v>0</v>
      </c>
      <c r="N114" s="6">
        <v>0</v>
      </c>
      <c r="O114" s="6">
        <v>0</v>
      </c>
      <c r="P114" s="6">
        <v>0</v>
      </c>
      <c r="Q114" s="6">
        <v>0</v>
      </c>
      <c r="R114" s="6">
        <v>0</v>
      </c>
      <c r="S114" s="6">
        <v>0</v>
      </c>
      <c r="T114" s="6">
        <v>0</v>
      </c>
      <c r="U114" s="6">
        <v>0</v>
      </c>
      <c r="V114" s="6">
        <v>0</v>
      </c>
      <c r="W114" s="6">
        <v>0</v>
      </c>
      <c r="X114" s="6">
        <v>0</v>
      </c>
      <c r="Y114" s="6">
        <v>0</v>
      </c>
      <c r="Z114" s="6">
        <v>0</v>
      </c>
      <c r="AA114" s="6">
        <v>0</v>
      </c>
      <c r="AB114" s="6">
        <v>0</v>
      </c>
      <c r="AC114" s="6">
        <v>0</v>
      </c>
      <c r="AD114" s="6">
        <v>0</v>
      </c>
      <c r="AE114" s="6">
        <v>0</v>
      </c>
      <c r="AF114" s="6">
        <v>0</v>
      </c>
      <c r="AG114" s="6">
        <v>0</v>
      </c>
      <c r="AH114" s="6">
        <v>0</v>
      </c>
      <c r="AI114" s="6">
        <v>0</v>
      </c>
      <c r="AJ114" s="6">
        <v>0</v>
      </c>
      <c r="AK114" s="6">
        <v>0</v>
      </c>
      <c r="AL114" s="6">
        <v>0</v>
      </c>
      <c r="AM114" s="6">
        <v>0</v>
      </c>
      <c r="AN114" s="6">
        <v>0</v>
      </c>
      <c r="AO114" s="6">
        <v>0</v>
      </c>
      <c r="AP114" s="6">
        <v>0</v>
      </c>
      <c r="AQ114" s="6">
        <v>0</v>
      </c>
      <c r="AR114" s="6">
        <v>0</v>
      </c>
      <c r="AS114" s="6">
        <v>0</v>
      </c>
      <c r="AT114" s="6">
        <v>0</v>
      </c>
      <c r="AU114" s="6">
        <v>0</v>
      </c>
      <c r="AV114" s="6">
        <v>0</v>
      </c>
      <c r="AW114" s="6">
        <v>1</v>
      </c>
      <c r="AX114" s="6">
        <v>0</v>
      </c>
      <c r="AY114" s="6">
        <v>0</v>
      </c>
      <c r="AZ114" s="6">
        <v>0</v>
      </c>
      <c r="BA114" s="6">
        <v>0</v>
      </c>
      <c r="BB114" s="6">
        <v>0</v>
      </c>
      <c r="BC114" s="6">
        <v>0</v>
      </c>
      <c r="BD114" s="6">
        <v>0</v>
      </c>
      <c r="BE114" s="6">
        <v>0</v>
      </c>
      <c r="BF114" s="6">
        <v>0</v>
      </c>
      <c r="BG114" s="6">
        <v>0</v>
      </c>
      <c r="BH114" s="6">
        <v>0</v>
      </c>
      <c r="BI114" s="6">
        <v>0</v>
      </c>
      <c r="BJ114" s="6">
        <v>0</v>
      </c>
      <c r="BK114" s="6">
        <v>0</v>
      </c>
      <c r="BL114" s="6">
        <v>0</v>
      </c>
      <c r="BM114" s="6">
        <v>0</v>
      </c>
      <c r="BN114" s="6">
        <v>0</v>
      </c>
      <c r="BO114" s="6">
        <v>0</v>
      </c>
      <c r="BP114" s="6">
        <v>0</v>
      </c>
      <c r="BR114" s="8">
        <f t="shared" si="38"/>
        <v>1</v>
      </c>
    </row>
    <row r="115" spans="1:70" ht="14.25" customHeight="1" x14ac:dyDescent="0.55000000000000004">
      <c r="A115" t="str">
        <f t="shared" si="44"/>
        <v>Public administration and defence services; compulsory social security services</v>
      </c>
      <c r="B115" t="str">
        <f>VLOOKUP(C115,'List DFØ'!$A:$B,2,FALSE)</f>
        <v>Andre konsulenttjenester</v>
      </c>
      <c r="C115" s="36">
        <v>673</v>
      </c>
      <c r="D115" s="6">
        <v>3.5661632080794301E-4</v>
      </c>
      <c r="E115" s="6">
        <v>4.3117503833394486E-4</v>
      </c>
      <c r="F115" s="6">
        <v>2.070007689616855E-4</v>
      </c>
      <c r="G115" s="6">
        <v>6.8714442924064107E-4</v>
      </c>
      <c r="H115" s="6">
        <v>-2.3892248262331141E-4</v>
      </c>
      <c r="I115" s="6">
        <v>6.0548242665170602E-5</v>
      </c>
      <c r="J115" s="6">
        <v>5.4471922974987977E-5</v>
      </c>
      <c r="K115" s="6">
        <v>0</v>
      </c>
      <c r="L115" s="6">
        <v>5.2843880186583035E-4</v>
      </c>
      <c r="M115" s="6">
        <v>0</v>
      </c>
      <c r="N115" s="6">
        <v>0</v>
      </c>
      <c r="O115" s="6">
        <f>0.0780886312741463%+0.00213439300878718%</f>
        <v>8.0223024282933479E-4</v>
      </c>
      <c r="P115" s="6">
        <v>0</v>
      </c>
      <c r="Q115" s="6">
        <v>1.0358535226803153E-5</v>
      </c>
      <c r="R115" s="6">
        <v>0</v>
      </c>
      <c r="S115" s="6">
        <v>0</v>
      </c>
      <c r="T115" s="6">
        <v>1.4903942416241427E-4</v>
      </c>
      <c r="U115" s="6">
        <v>2.8968784956313903E-4</v>
      </c>
      <c r="V115" s="6">
        <v>3.9440122876053003E-5</v>
      </c>
      <c r="W115" s="6">
        <v>0</v>
      </c>
      <c r="X115" s="6">
        <v>3.3526174688620468E-6</v>
      </c>
      <c r="Y115" s="6">
        <v>2.1199883536211539E-4</v>
      </c>
      <c r="Z115" s="6">
        <v>5.6742241765693036E-5</v>
      </c>
      <c r="AA115" s="6">
        <v>0</v>
      </c>
      <c r="AB115" s="6">
        <v>2.5090186526051877E-4</v>
      </c>
      <c r="AC115" s="6">
        <v>7.8884005841870552E-5</v>
      </c>
      <c r="AD115" s="6">
        <v>2.9883942384700997E-2</v>
      </c>
      <c r="AE115" s="6">
        <v>0</v>
      </c>
      <c r="AF115" s="6">
        <v>0</v>
      </c>
      <c r="AG115" s="6">
        <v>0</v>
      </c>
      <c r="AH115" s="6">
        <v>2.5422083943594289E-4</v>
      </c>
      <c r="AI115" s="6">
        <v>0</v>
      </c>
      <c r="AJ115" s="6">
        <v>0</v>
      </c>
      <c r="AK115" s="6">
        <v>1.5920636306427022E-4</v>
      </c>
      <c r="AL115" s="6">
        <v>3.1507211314859592E-6</v>
      </c>
      <c r="AM115" s="6">
        <v>8.2685880884096757E-5</v>
      </c>
      <c r="AN115" s="6">
        <v>8.5557615791149034E-4</v>
      </c>
      <c r="AO115" s="6">
        <v>2.158293273209756E-3</v>
      </c>
      <c r="AP115" s="6">
        <v>1.7267025913344858E-3</v>
      </c>
      <c r="AQ115" s="6">
        <v>0.22171963403911307</v>
      </c>
      <c r="AR115" s="6">
        <v>3.4624170936855907E-3</v>
      </c>
      <c r="AS115" s="6">
        <v>2.96608170413814E-5</v>
      </c>
      <c r="AT115" s="6">
        <v>6.8942742553243931E-4</v>
      </c>
      <c r="AU115" s="6">
        <v>1.639538128980793E-4</v>
      </c>
      <c r="AV115" s="6">
        <v>1.5215982390077763E-3</v>
      </c>
      <c r="AW115" s="6">
        <v>0.10240465321119271</v>
      </c>
      <c r="AX115" s="6">
        <v>0.10323657075994483</v>
      </c>
      <c r="AY115" s="6">
        <v>6.1400322327314613E-2</v>
      </c>
      <c r="AZ115" s="6">
        <v>1.3006774641154503E-2</v>
      </c>
      <c r="BA115" s="6">
        <f>0.606266393663051%+DFØ_matchingmatrise_prosent!BQ77</f>
        <v>1.3865559918634422E-2</v>
      </c>
      <c r="BB115" s="6">
        <v>5.6712248831773622E-5</v>
      </c>
      <c r="BC115" s="6">
        <v>4.0070413994572902E-2</v>
      </c>
      <c r="BD115" s="6">
        <v>1.7591091297998942E-4</v>
      </c>
      <c r="BE115" s="6">
        <v>2.9932953084537698E-2</v>
      </c>
      <c r="BF115" s="6">
        <v>0.32542312659380845</v>
      </c>
      <c r="BG115" s="6">
        <v>2.8584867457675567E-2</v>
      </c>
      <c r="BH115" s="6">
        <v>4.2439781377099943E-3</v>
      </c>
      <c r="BI115" s="6">
        <v>1.6786083292513769E-3</v>
      </c>
      <c r="BJ115" s="6">
        <v>2.293850090832971E-3</v>
      </c>
      <c r="BK115" s="6">
        <v>4.4755675455044512E-4</v>
      </c>
      <c r="BL115" s="6">
        <v>6.3564590185645762E-3</v>
      </c>
      <c r="BM115" s="6">
        <v>5.761423145427703E-5</v>
      </c>
      <c r="BN115" s="6">
        <v>7.4489865454282442E-5</v>
      </c>
      <c r="BO115" s="6">
        <v>0</v>
      </c>
      <c r="BP115" s="6">
        <v>0</v>
      </c>
      <c r="BR115" s="8">
        <f t="shared" si="38"/>
        <v>1</v>
      </c>
    </row>
    <row r="116" spans="1:70" ht="14.25" customHeight="1" x14ac:dyDescent="0.55000000000000004">
      <c r="A116" t="str">
        <f t="shared" si="44"/>
        <v>Employment services</v>
      </c>
      <c r="B116" t="str">
        <f>VLOOKUP(C116,'List DFØ'!$A:$B,2,FALSE)</f>
        <v>Innleie av vikarer</v>
      </c>
      <c r="C116">
        <v>674</v>
      </c>
      <c r="D116" s="6">
        <v>0</v>
      </c>
      <c r="E116" s="6">
        <v>0</v>
      </c>
      <c r="F116" s="6">
        <v>0</v>
      </c>
      <c r="G116" s="6">
        <v>4.1609105974836511E-4</v>
      </c>
      <c r="H116" s="6">
        <v>0</v>
      </c>
      <c r="I116" s="6">
        <v>0</v>
      </c>
      <c r="J116" s="6">
        <v>0</v>
      </c>
      <c r="K116" s="6">
        <v>0</v>
      </c>
      <c r="L116" s="6">
        <v>0</v>
      </c>
      <c r="M116" s="6">
        <v>0</v>
      </c>
      <c r="N116" s="6">
        <v>0</v>
      </c>
      <c r="O116" s="6">
        <v>0</v>
      </c>
      <c r="P116" s="6">
        <v>0</v>
      </c>
      <c r="Q116" s="6">
        <v>0</v>
      </c>
      <c r="R116" s="6">
        <v>0</v>
      </c>
      <c r="S116" s="6">
        <v>0</v>
      </c>
      <c r="T116" s="6">
        <v>0</v>
      </c>
      <c r="U116" s="6">
        <v>0</v>
      </c>
      <c r="V116" s="6">
        <v>0</v>
      </c>
      <c r="W116" s="6">
        <v>0</v>
      </c>
      <c r="X116" s="6">
        <v>0</v>
      </c>
      <c r="Y116" s="6">
        <v>0</v>
      </c>
      <c r="Z116" s="6">
        <v>1.1109114602267339E-3</v>
      </c>
      <c r="AA116" s="6">
        <v>0</v>
      </c>
      <c r="AB116" s="6">
        <v>0</v>
      </c>
      <c r="AC116" s="6">
        <v>0</v>
      </c>
      <c r="AD116" s="6">
        <v>-5.6561681320659316E-3</v>
      </c>
      <c r="AE116" s="6">
        <v>0</v>
      </c>
      <c r="AF116" s="6">
        <v>3.6720480943326606E-4</v>
      </c>
      <c r="AG116" s="6">
        <v>-3.4209306079624356E-3</v>
      </c>
      <c r="AH116" s="6">
        <v>0</v>
      </c>
      <c r="AI116" s="6">
        <v>0</v>
      </c>
      <c r="AJ116" s="6">
        <v>0</v>
      </c>
      <c r="AK116" s="6">
        <v>0</v>
      </c>
      <c r="AL116" s="6">
        <v>0</v>
      </c>
      <c r="AM116" s="6">
        <v>1.6512503568737717E-4</v>
      </c>
      <c r="AN116" s="6">
        <v>-3.9243058165054157E-3</v>
      </c>
      <c r="AO116" s="6">
        <v>0</v>
      </c>
      <c r="AP116" s="6">
        <v>-1.5937781213270963E-3</v>
      </c>
      <c r="AQ116" s="6">
        <v>6.5764454810232367E-2</v>
      </c>
      <c r="AR116" s="6">
        <v>0</v>
      </c>
      <c r="AS116" s="6">
        <v>0</v>
      </c>
      <c r="AT116" s="6">
        <v>0</v>
      </c>
      <c r="AU116" s="6">
        <v>0</v>
      </c>
      <c r="AV116" s="6">
        <v>-5.4190405307348144E-4</v>
      </c>
      <c r="AW116" s="6">
        <v>0.12320751885384167</v>
      </c>
      <c r="AX116" s="6">
        <v>2.963789999086756E-2</v>
      </c>
      <c r="AY116" s="6">
        <v>3.4423252099140858E-4</v>
      </c>
      <c r="AZ116" s="6">
        <v>0</v>
      </c>
      <c r="BA116" s="6">
        <v>4.1789828048356997E-5</v>
      </c>
      <c r="BB116" s="6">
        <v>0</v>
      </c>
      <c r="BC116" s="6">
        <v>0.72758307145392209</v>
      </c>
      <c r="BD116" s="6">
        <v>0</v>
      </c>
      <c r="BE116" s="6">
        <v>6.5785811684299705E-3</v>
      </c>
      <c r="BF116" s="6">
        <v>5.0946115139058293E-2</v>
      </c>
      <c r="BG116" s="6">
        <v>0</v>
      </c>
      <c r="BH116" s="6">
        <v>5.686188099449558E-3</v>
      </c>
      <c r="BI116" s="6">
        <v>0</v>
      </c>
      <c r="BJ116" s="6">
        <v>1.5911804050306869E-3</v>
      </c>
      <c r="BK116" s="6">
        <v>0</v>
      </c>
      <c r="BL116" s="6">
        <v>1.6967220959666527E-3</v>
      </c>
      <c r="BM116" s="6">
        <v>0</v>
      </c>
      <c r="BN116" s="6">
        <v>0</v>
      </c>
      <c r="BO116" s="6">
        <v>0</v>
      </c>
      <c r="BP116" s="6">
        <v>0</v>
      </c>
      <c r="BR116" s="8">
        <f t="shared" si="38"/>
        <v>1</v>
      </c>
    </row>
    <row r="117" spans="1:70" ht="14.25" customHeight="1" x14ac:dyDescent="0.55000000000000004">
      <c r="A117" s="3" t="str">
        <f t="shared" si="44"/>
        <v>Computer programming, consultancy and related services; information services</v>
      </c>
      <c r="B117" t="str">
        <f>VLOOKUP(C117,'List DFØ'!$A:$B,2,FALSE)</f>
        <v>Kjøp av tjenester til løpende driftsoppgaver, IKT</v>
      </c>
      <c r="C117" s="36">
        <v>675</v>
      </c>
      <c r="D117" s="6">
        <f>D113</f>
        <v>0</v>
      </c>
      <c r="E117" s="6">
        <f t="shared" ref="E117:BP117" si="47">E113</f>
        <v>0</v>
      </c>
      <c r="F117" s="6">
        <f t="shared" si="47"/>
        <v>0</v>
      </c>
      <c r="G117" s="6">
        <f t="shared" si="47"/>
        <v>0</v>
      </c>
      <c r="H117" s="6">
        <f t="shared" si="47"/>
        <v>0</v>
      </c>
      <c r="I117" s="6">
        <f t="shared" si="47"/>
        <v>0</v>
      </c>
      <c r="J117" s="6">
        <f t="shared" si="47"/>
        <v>0</v>
      </c>
      <c r="K117" s="6">
        <f t="shared" si="47"/>
        <v>0</v>
      </c>
      <c r="L117" s="6">
        <f t="shared" si="47"/>
        <v>0</v>
      </c>
      <c r="M117" s="6">
        <f t="shared" si="47"/>
        <v>0</v>
      </c>
      <c r="N117" s="6">
        <f t="shared" si="47"/>
        <v>0</v>
      </c>
      <c r="O117" s="6">
        <f t="shared" si="47"/>
        <v>0</v>
      </c>
      <c r="P117" s="6">
        <f t="shared" si="47"/>
        <v>0</v>
      </c>
      <c r="Q117" s="6">
        <f t="shared" si="47"/>
        <v>0</v>
      </c>
      <c r="R117" s="6">
        <f t="shared" si="47"/>
        <v>0</v>
      </c>
      <c r="S117" s="6">
        <f t="shared" si="47"/>
        <v>0</v>
      </c>
      <c r="T117" s="6">
        <f t="shared" si="47"/>
        <v>0</v>
      </c>
      <c r="U117" s="6">
        <f t="shared" si="47"/>
        <v>0</v>
      </c>
      <c r="V117" s="6">
        <f t="shared" si="47"/>
        <v>0</v>
      </c>
      <c r="W117" s="6">
        <f t="shared" si="47"/>
        <v>0</v>
      </c>
      <c r="X117" s="6">
        <f t="shared" si="47"/>
        <v>0</v>
      </c>
      <c r="Y117" s="6">
        <f t="shared" si="47"/>
        <v>0</v>
      </c>
      <c r="Z117" s="6">
        <f t="shared" si="47"/>
        <v>0</v>
      </c>
      <c r="AA117" s="6">
        <f t="shared" si="47"/>
        <v>0</v>
      </c>
      <c r="AB117" s="6">
        <f t="shared" si="47"/>
        <v>0</v>
      </c>
      <c r="AC117" s="6">
        <f t="shared" si="47"/>
        <v>0</v>
      </c>
      <c r="AD117" s="6">
        <f t="shared" si="47"/>
        <v>0</v>
      </c>
      <c r="AE117" s="6">
        <f t="shared" si="47"/>
        <v>0</v>
      </c>
      <c r="AF117" s="6">
        <f t="shared" si="47"/>
        <v>0</v>
      </c>
      <c r="AG117" s="6">
        <f t="shared" si="47"/>
        <v>0</v>
      </c>
      <c r="AH117" s="6">
        <f t="shared" si="47"/>
        <v>0</v>
      </c>
      <c r="AI117" s="6">
        <f t="shared" si="47"/>
        <v>0</v>
      </c>
      <c r="AJ117" s="6">
        <f t="shared" si="47"/>
        <v>0</v>
      </c>
      <c r="AK117" s="6">
        <f t="shared" si="47"/>
        <v>0</v>
      </c>
      <c r="AL117" s="6">
        <f t="shared" si="47"/>
        <v>0</v>
      </c>
      <c r="AM117" s="6">
        <f t="shared" si="47"/>
        <v>0</v>
      </c>
      <c r="AN117" s="6">
        <f t="shared" si="47"/>
        <v>0</v>
      </c>
      <c r="AO117" s="6">
        <f t="shared" si="47"/>
        <v>0</v>
      </c>
      <c r="AP117" s="6">
        <f t="shared" si="47"/>
        <v>0</v>
      </c>
      <c r="AQ117" s="6">
        <f t="shared" si="47"/>
        <v>1</v>
      </c>
      <c r="AR117" s="6">
        <f t="shared" si="47"/>
        <v>0</v>
      </c>
      <c r="AS117" s="6">
        <f t="shared" si="47"/>
        <v>0</v>
      </c>
      <c r="AT117" s="6">
        <f t="shared" si="47"/>
        <v>0</v>
      </c>
      <c r="AU117" s="6">
        <f t="shared" si="47"/>
        <v>0</v>
      </c>
      <c r="AV117" s="6">
        <f t="shared" si="47"/>
        <v>0</v>
      </c>
      <c r="AW117" s="6">
        <f t="shared" si="47"/>
        <v>0</v>
      </c>
      <c r="AX117" s="6">
        <f t="shared" si="47"/>
        <v>0</v>
      </c>
      <c r="AY117" s="6">
        <f t="shared" si="47"/>
        <v>0</v>
      </c>
      <c r="AZ117" s="6">
        <f t="shared" si="47"/>
        <v>0</v>
      </c>
      <c r="BA117" s="6">
        <f t="shared" si="47"/>
        <v>0</v>
      </c>
      <c r="BB117" s="6">
        <f t="shared" si="47"/>
        <v>0</v>
      </c>
      <c r="BC117" s="6">
        <f t="shared" si="47"/>
        <v>0</v>
      </c>
      <c r="BD117" s="6">
        <f t="shared" si="47"/>
        <v>0</v>
      </c>
      <c r="BE117" s="6">
        <f t="shared" si="47"/>
        <v>0</v>
      </c>
      <c r="BF117" s="6">
        <f t="shared" si="47"/>
        <v>0</v>
      </c>
      <c r="BG117" s="6">
        <f t="shared" si="47"/>
        <v>0</v>
      </c>
      <c r="BH117" s="6">
        <f t="shared" si="47"/>
        <v>0</v>
      </c>
      <c r="BI117" s="6">
        <f t="shared" si="47"/>
        <v>0</v>
      </c>
      <c r="BJ117" s="6">
        <f t="shared" si="47"/>
        <v>0</v>
      </c>
      <c r="BK117" s="6">
        <f t="shared" si="47"/>
        <v>0</v>
      </c>
      <c r="BL117" s="6">
        <f t="shared" si="47"/>
        <v>0</v>
      </c>
      <c r="BM117" s="6">
        <f t="shared" si="47"/>
        <v>0</v>
      </c>
      <c r="BN117" s="6">
        <f t="shared" si="47"/>
        <v>0</v>
      </c>
      <c r="BO117" s="6">
        <f t="shared" si="47"/>
        <v>0</v>
      </c>
      <c r="BP117" s="6">
        <f t="shared" si="47"/>
        <v>0</v>
      </c>
      <c r="BR117" s="8">
        <f t="shared" si="38"/>
        <v>1</v>
      </c>
    </row>
    <row r="118" spans="1:70" ht="14.25" customHeight="1" x14ac:dyDescent="0.55000000000000004">
      <c r="A118" s="3" t="str">
        <f t="shared" si="44"/>
        <v>Legal and accounting services; services of head offices; management consulting services</v>
      </c>
      <c r="B118" t="str">
        <f>VLOOKUP(C118,'List DFØ'!$A:$B,2,FALSE)</f>
        <v>Kjøp av lønns- og regnskapstjenester</v>
      </c>
      <c r="C118" s="36">
        <v>676</v>
      </c>
      <c r="D118" s="6">
        <f>D112</f>
        <v>0</v>
      </c>
      <c r="E118" s="6">
        <f t="shared" ref="E118:BP118" si="48">E112</f>
        <v>0</v>
      </c>
      <c r="F118" s="6">
        <f t="shared" si="48"/>
        <v>0</v>
      </c>
      <c r="G118" s="6">
        <f t="shared" si="48"/>
        <v>0</v>
      </c>
      <c r="H118" s="6">
        <f t="shared" si="48"/>
        <v>0</v>
      </c>
      <c r="I118" s="6">
        <f t="shared" si="48"/>
        <v>0</v>
      </c>
      <c r="J118" s="6">
        <f t="shared" si="48"/>
        <v>0</v>
      </c>
      <c r="K118" s="6">
        <f t="shared" si="48"/>
        <v>0</v>
      </c>
      <c r="L118" s="6">
        <f t="shared" si="48"/>
        <v>0</v>
      </c>
      <c r="M118" s="6">
        <f t="shared" si="48"/>
        <v>0</v>
      </c>
      <c r="N118" s="6">
        <f t="shared" si="48"/>
        <v>0</v>
      </c>
      <c r="O118" s="6">
        <f t="shared" si="48"/>
        <v>0</v>
      </c>
      <c r="P118" s="6">
        <f t="shared" si="48"/>
        <v>0</v>
      </c>
      <c r="Q118" s="6">
        <f t="shared" si="48"/>
        <v>0</v>
      </c>
      <c r="R118" s="6">
        <f t="shared" si="48"/>
        <v>0</v>
      </c>
      <c r="S118" s="6">
        <f t="shared" si="48"/>
        <v>0</v>
      </c>
      <c r="T118" s="6">
        <f t="shared" si="48"/>
        <v>0</v>
      </c>
      <c r="U118" s="6">
        <f t="shared" si="48"/>
        <v>0</v>
      </c>
      <c r="V118" s="6">
        <f t="shared" si="48"/>
        <v>0</v>
      </c>
      <c r="W118" s="6">
        <f t="shared" si="48"/>
        <v>0</v>
      </c>
      <c r="X118" s="6">
        <f t="shared" si="48"/>
        <v>0</v>
      </c>
      <c r="Y118" s="6">
        <f t="shared" si="48"/>
        <v>0</v>
      </c>
      <c r="Z118" s="6">
        <f t="shared" si="48"/>
        <v>0</v>
      </c>
      <c r="AA118" s="6">
        <f t="shared" si="48"/>
        <v>0</v>
      </c>
      <c r="AB118" s="6">
        <f t="shared" si="48"/>
        <v>0</v>
      </c>
      <c r="AC118" s="6">
        <f t="shared" si="48"/>
        <v>0</v>
      </c>
      <c r="AD118" s="6">
        <f t="shared" si="48"/>
        <v>0</v>
      </c>
      <c r="AE118" s="6">
        <f t="shared" si="48"/>
        <v>0</v>
      </c>
      <c r="AF118" s="6">
        <f t="shared" si="48"/>
        <v>0</v>
      </c>
      <c r="AG118" s="6">
        <f t="shared" si="48"/>
        <v>0</v>
      </c>
      <c r="AH118" s="6">
        <f t="shared" si="48"/>
        <v>0</v>
      </c>
      <c r="AI118" s="6">
        <f t="shared" si="48"/>
        <v>0</v>
      </c>
      <c r="AJ118" s="6">
        <f t="shared" si="48"/>
        <v>0</v>
      </c>
      <c r="AK118" s="6">
        <f t="shared" si="48"/>
        <v>0</v>
      </c>
      <c r="AL118" s="6">
        <f t="shared" si="48"/>
        <v>0</v>
      </c>
      <c r="AM118" s="6">
        <f t="shared" si="48"/>
        <v>0</v>
      </c>
      <c r="AN118" s="6">
        <f t="shared" si="48"/>
        <v>0</v>
      </c>
      <c r="AO118" s="6">
        <f t="shared" si="48"/>
        <v>0</v>
      </c>
      <c r="AP118" s="6">
        <f t="shared" si="48"/>
        <v>0</v>
      </c>
      <c r="AQ118" s="6">
        <f t="shared" si="48"/>
        <v>0</v>
      </c>
      <c r="AR118" s="6">
        <f t="shared" si="48"/>
        <v>0</v>
      </c>
      <c r="AS118" s="6">
        <f t="shared" si="48"/>
        <v>0</v>
      </c>
      <c r="AT118" s="6">
        <f t="shared" si="48"/>
        <v>0</v>
      </c>
      <c r="AU118" s="6">
        <f t="shared" si="48"/>
        <v>0</v>
      </c>
      <c r="AV118" s="6">
        <f t="shared" si="48"/>
        <v>0</v>
      </c>
      <c r="AW118" s="6">
        <f t="shared" si="48"/>
        <v>1</v>
      </c>
      <c r="AX118" s="6">
        <f t="shared" si="48"/>
        <v>0</v>
      </c>
      <c r="AY118" s="6">
        <f t="shared" si="48"/>
        <v>0</v>
      </c>
      <c r="AZ118" s="6">
        <f t="shared" si="48"/>
        <v>0</v>
      </c>
      <c r="BA118" s="6">
        <f t="shared" si="48"/>
        <v>0</v>
      </c>
      <c r="BB118" s="6">
        <f t="shared" si="48"/>
        <v>0</v>
      </c>
      <c r="BC118" s="6">
        <f t="shared" si="48"/>
        <v>0</v>
      </c>
      <c r="BD118" s="6">
        <f t="shared" si="48"/>
        <v>0</v>
      </c>
      <c r="BE118" s="6">
        <f t="shared" si="48"/>
        <v>0</v>
      </c>
      <c r="BF118" s="6">
        <f t="shared" si="48"/>
        <v>0</v>
      </c>
      <c r="BG118" s="6">
        <f t="shared" si="48"/>
        <v>0</v>
      </c>
      <c r="BH118" s="6">
        <f t="shared" si="48"/>
        <v>0</v>
      </c>
      <c r="BI118" s="6">
        <f t="shared" si="48"/>
        <v>0</v>
      </c>
      <c r="BJ118" s="6">
        <f t="shared" si="48"/>
        <v>0</v>
      </c>
      <c r="BK118" s="6">
        <f t="shared" si="48"/>
        <v>0</v>
      </c>
      <c r="BL118" s="6">
        <f t="shared" si="48"/>
        <v>0</v>
      </c>
      <c r="BM118" s="6">
        <f t="shared" si="48"/>
        <v>0</v>
      </c>
      <c r="BN118" s="6">
        <f t="shared" si="48"/>
        <v>0</v>
      </c>
      <c r="BO118" s="6">
        <f t="shared" si="48"/>
        <v>0</v>
      </c>
      <c r="BP118" s="6">
        <f t="shared" si="48"/>
        <v>0</v>
      </c>
      <c r="BR118" s="8">
        <f t="shared" si="38"/>
        <v>1</v>
      </c>
    </row>
    <row r="119" spans="1:70" ht="14.25" customHeight="1" x14ac:dyDescent="0.55000000000000004">
      <c r="A119" t="str">
        <f t="shared" si="44"/>
        <v>Public administration and defence services; compulsory social security services</v>
      </c>
      <c r="B119" t="str">
        <f>VLOOKUP(C119,'List DFØ'!$A:$B,2,FALSE)</f>
        <v>Kjøp av andre fremmede tjenester</v>
      </c>
      <c r="C119" s="36">
        <v>678</v>
      </c>
      <c r="D119" s="6">
        <v>4.6544248568674449E-3</v>
      </c>
      <c r="E119" s="6">
        <v>4.3096830611440628E-3</v>
      </c>
      <c r="F119" s="6">
        <v>3.0426405518061066E-3</v>
      </c>
      <c r="G119" s="6">
        <v>8.1761887844126226E-3</v>
      </c>
      <c r="H119" s="6">
        <v>6.4477652050580168E-3</v>
      </c>
      <c r="I119" s="6">
        <v>9.2836748647188701E-4</v>
      </c>
      <c r="J119" s="6">
        <v>2.9850838648634223E-4</v>
      </c>
      <c r="K119" s="6">
        <v>0</v>
      </c>
      <c r="L119" s="6">
        <v>5.4365446022047205E-4</v>
      </c>
      <c r="M119" s="6">
        <v>0</v>
      </c>
      <c r="N119" s="6">
        <v>0</v>
      </c>
      <c r="O119" s="6">
        <f>0.0191068499319009%+0.00294832350187993%</f>
        <v>2.2055173433780829E-4</v>
      </c>
      <c r="P119" s="6">
        <v>1.9755052447559062E-5</v>
      </c>
      <c r="Q119" s="6">
        <v>1.9922997953737606E-4</v>
      </c>
      <c r="R119" s="6">
        <v>3.3945077745202906E-4</v>
      </c>
      <c r="S119" s="6">
        <v>4.6179099071254372E-3</v>
      </c>
      <c r="T119" s="6">
        <v>2.6549594061494542E-5</v>
      </c>
      <c r="U119" s="6">
        <f>0.00130072375595703%+0.0730271091709963%</f>
        <v>7.4327832926953329E-4</v>
      </c>
      <c r="V119" s="6">
        <v>5.6381111069049419E-5</v>
      </c>
      <c r="W119" s="6">
        <v>1.1192030166879532E-5</v>
      </c>
      <c r="X119" s="6">
        <v>1.2731633816710899E-4</v>
      </c>
      <c r="Y119" s="6">
        <v>6.7451148107109966E-5</v>
      </c>
      <c r="Z119" s="6">
        <v>2.4523261610739526E-4</v>
      </c>
      <c r="AA119" s="6">
        <v>0</v>
      </c>
      <c r="AB119" s="6">
        <v>0</v>
      </c>
      <c r="AC119" s="6">
        <v>4.0063634027594696E-4</v>
      </c>
      <c r="AD119" s="6">
        <v>0.15497046019238153</v>
      </c>
      <c r="AE119" s="6">
        <v>0</v>
      </c>
      <c r="AF119" s="6">
        <v>0</v>
      </c>
      <c r="AG119" s="6">
        <v>0</v>
      </c>
      <c r="AH119" s="6">
        <v>1.022299447319599E-2</v>
      </c>
      <c r="AI119" s="6">
        <v>6.553061468697453E-3</v>
      </c>
      <c r="AJ119" s="6">
        <v>2.2466686195967939E-3</v>
      </c>
      <c r="AK119" s="6">
        <v>1.8194873299518719E-3</v>
      </c>
      <c r="AL119" s="6">
        <v>1.7762851491801715E-4</v>
      </c>
      <c r="AM119" s="6">
        <v>4.6787127934528927E-4</v>
      </c>
      <c r="AN119" s="6">
        <v>4.2934173479416311E-3</v>
      </c>
      <c r="AO119" s="6">
        <v>2.5906415158526942E-3</v>
      </c>
      <c r="AP119" s="6">
        <v>7.4736983534228571E-2</v>
      </c>
      <c r="AQ119" s="6">
        <v>4.7864318063550772E-2</v>
      </c>
      <c r="AR119" s="6">
        <v>1.3543339539903904E-2</v>
      </c>
      <c r="AS119" s="6">
        <v>2.8194244847368844E-3</v>
      </c>
      <c r="AT119" s="6">
        <v>3.7073599927788451E-6</v>
      </c>
      <c r="AU119" s="6">
        <v>5.7600770950507754E-4</v>
      </c>
      <c r="AV119" s="6">
        <v>5.8421883337225376E-4</v>
      </c>
      <c r="AW119" s="6">
        <v>4.2451413680170663E-2</v>
      </c>
      <c r="AX119" s="6">
        <v>4.0493407769157282E-2</v>
      </c>
      <c r="AY119" s="6">
        <v>5.3537391184041973E-2</v>
      </c>
      <c r="AZ119" s="6">
        <v>3.0206117090222969E-2</v>
      </c>
      <c r="BA119" s="6">
        <v>1.3860754350145421E-2</v>
      </c>
      <c r="BB119" s="6">
        <v>1.5936637436943701E-4</v>
      </c>
      <c r="BC119" s="6">
        <v>7.0559505818794397E-3</v>
      </c>
      <c r="BD119" s="6">
        <v>2.1443260586287392E-3</v>
      </c>
      <c r="BE119" s="6">
        <v>6.9919990626901947E-3</v>
      </c>
      <c r="BF119" s="6">
        <f>22.2395912377531%+DFØ_matchingmatrise_prosent!BQ81</f>
        <v>0.29361079222215869</v>
      </c>
      <c r="BG119" s="6">
        <v>7.4230476513354932E-2</v>
      </c>
      <c r="BH119" s="6">
        <v>4.5358540634069855E-2</v>
      </c>
      <c r="BI119" s="6">
        <v>1.402880792237024E-2</v>
      </c>
      <c r="BJ119" s="6">
        <v>5.5116417186256931E-3</v>
      </c>
      <c r="BK119" s="6">
        <v>5.3606436811721829E-4</v>
      </c>
      <c r="BL119" s="6">
        <v>1.037032497329906E-2</v>
      </c>
      <c r="BM119" s="6">
        <v>1.0813739547239003E-5</v>
      </c>
      <c r="BN119" s="6">
        <v>4.9541373938794409E-4</v>
      </c>
      <c r="BO119" s="6">
        <v>0</v>
      </c>
      <c r="BP119" s="6">
        <v>0</v>
      </c>
      <c r="BR119" s="8">
        <f t="shared" si="38"/>
        <v>1.0000000000000002</v>
      </c>
    </row>
    <row r="120" spans="1:70" ht="14.25" customHeight="1" x14ac:dyDescent="0.55000000000000004">
      <c r="A120" t="str">
        <f t="shared" si="44"/>
        <v>Public administration and defence services; compulsory social security services</v>
      </c>
      <c r="B120" t="str">
        <f>VLOOKUP(C120,'List DFØ'!$A:$B,2,FALSE)</f>
        <v>Kjøp av andre fremmede tjenester, fortsettelse</v>
      </c>
      <c r="C120" s="36">
        <v>679</v>
      </c>
      <c r="D120" s="6">
        <f>D119</f>
        <v>4.6544248568674449E-3</v>
      </c>
      <c r="E120" s="6">
        <f t="shared" ref="E120:BP120" si="49">E119</f>
        <v>4.3096830611440628E-3</v>
      </c>
      <c r="F120" s="6">
        <f t="shared" si="49"/>
        <v>3.0426405518061066E-3</v>
      </c>
      <c r="G120" s="6">
        <f t="shared" si="49"/>
        <v>8.1761887844126226E-3</v>
      </c>
      <c r="H120" s="6">
        <f t="shared" si="49"/>
        <v>6.4477652050580168E-3</v>
      </c>
      <c r="I120" s="6">
        <f t="shared" si="49"/>
        <v>9.2836748647188701E-4</v>
      </c>
      <c r="J120" s="6">
        <f t="shared" si="49"/>
        <v>2.9850838648634223E-4</v>
      </c>
      <c r="K120" s="6">
        <f t="shared" si="49"/>
        <v>0</v>
      </c>
      <c r="L120" s="6">
        <f t="shared" si="49"/>
        <v>5.4365446022047205E-4</v>
      </c>
      <c r="M120" s="6">
        <f t="shared" si="49"/>
        <v>0</v>
      </c>
      <c r="N120" s="6">
        <f t="shared" si="49"/>
        <v>0</v>
      </c>
      <c r="O120" s="6">
        <f t="shared" si="49"/>
        <v>2.2055173433780829E-4</v>
      </c>
      <c r="P120" s="6">
        <f t="shared" si="49"/>
        <v>1.9755052447559062E-5</v>
      </c>
      <c r="Q120" s="6">
        <f t="shared" si="49"/>
        <v>1.9922997953737606E-4</v>
      </c>
      <c r="R120" s="6">
        <f t="shared" si="49"/>
        <v>3.3945077745202906E-4</v>
      </c>
      <c r="S120" s="6">
        <f t="shared" si="49"/>
        <v>4.6179099071254372E-3</v>
      </c>
      <c r="T120" s="6">
        <f t="shared" si="49"/>
        <v>2.6549594061494542E-5</v>
      </c>
      <c r="U120" s="6">
        <f t="shared" si="49"/>
        <v>7.4327832926953329E-4</v>
      </c>
      <c r="V120" s="6">
        <f t="shared" si="49"/>
        <v>5.6381111069049419E-5</v>
      </c>
      <c r="W120" s="6">
        <f t="shared" si="49"/>
        <v>1.1192030166879532E-5</v>
      </c>
      <c r="X120" s="6">
        <f t="shared" si="49"/>
        <v>1.2731633816710899E-4</v>
      </c>
      <c r="Y120" s="6">
        <f t="shared" si="49"/>
        <v>6.7451148107109966E-5</v>
      </c>
      <c r="Z120" s="6">
        <f t="shared" si="49"/>
        <v>2.4523261610739526E-4</v>
      </c>
      <c r="AA120" s="6">
        <f t="shared" si="49"/>
        <v>0</v>
      </c>
      <c r="AB120" s="6">
        <f t="shared" si="49"/>
        <v>0</v>
      </c>
      <c r="AC120" s="6">
        <f t="shared" si="49"/>
        <v>4.0063634027594696E-4</v>
      </c>
      <c r="AD120" s="6">
        <f t="shared" si="49"/>
        <v>0.15497046019238153</v>
      </c>
      <c r="AE120" s="6">
        <f t="shared" si="49"/>
        <v>0</v>
      </c>
      <c r="AF120" s="6">
        <f t="shared" si="49"/>
        <v>0</v>
      </c>
      <c r="AG120" s="6">
        <f t="shared" si="49"/>
        <v>0</v>
      </c>
      <c r="AH120" s="6">
        <f t="shared" si="49"/>
        <v>1.022299447319599E-2</v>
      </c>
      <c r="AI120" s="6">
        <f t="shared" si="49"/>
        <v>6.553061468697453E-3</v>
      </c>
      <c r="AJ120" s="6">
        <f t="shared" si="49"/>
        <v>2.2466686195967939E-3</v>
      </c>
      <c r="AK120" s="6">
        <f t="shared" si="49"/>
        <v>1.8194873299518719E-3</v>
      </c>
      <c r="AL120" s="6">
        <f t="shared" si="49"/>
        <v>1.7762851491801715E-4</v>
      </c>
      <c r="AM120" s="6">
        <f t="shared" si="49"/>
        <v>4.6787127934528927E-4</v>
      </c>
      <c r="AN120" s="6">
        <f t="shared" si="49"/>
        <v>4.2934173479416311E-3</v>
      </c>
      <c r="AO120" s="6">
        <f t="shared" si="49"/>
        <v>2.5906415158526942E-3</v>
      </c>
      <c r="AP120" s="6">
        <f t="shared" si="49"/>
        <v>7.4736983534228571E-2</v>
      </c>
      <c r="AQ120" s="6">
        <f t="shared" si="49"/>
        <v>4.7864318063550772E-2</v>
      </c>
      <c r="AR120" s="6">
        <f t="shared" si="49"/>
        <v>1.3543339539903904E-2</v>
      </c>
      <c r="AS120" s="6">
        <f t="shared" si="49"/>
        <v>2.8194244847368844E-3</v>
      </c>
      <c r="AT120" s="6">
        <f t="shared" si="49"/>
        <v>3.7073599927788451E-6</v>
      </c>
      <c r="AU120" s="6">
        <f t="shared" si="49"/>
        <v>5.7600770950507754E-4</v>
      </c>
      <c r="AV120" s="6">
        <f t="shared" si="49"/>
        <v>5.8421883337225376E-4</v>
      </c>
      <c r="AW120" s="6">
        <f t="shared" si="49"/>
        <v>4.2451413680170663E-2</v>
      </c>
      <c r="AX120" s="6">
        <f t="shared" si="49"/>
        <v>4.0493407769157282E-2</v>
      </c>
      <c r="AY120" s="6">
        <f t="shared" si="49"/>
        <v>5.3537391184041973E-2</v>
      </c>
      <c r="AZ120" s="6">
        <f t="shared" si="49"/>
        <v>3.0206117090222969E-2</v>
      </c>
      <c r="BA120" s="6">
        <f t="shared" si="49"/>
        <v>1.3860754350145421E-2</v>
      </c>
      <c r="BB120" s="6">
        <f t="shared" si="49"/>
        <v>1.5936637436943701E-4</v>
      </c>
      <c r="BC120" s="6">
        <f t="shared" si="49"/>
        <v>7.0559505818794397E-3</v>
      </c>
      <c r="BD120" s="6">
        <f t="shared" si="49"/>
        <v>2.1443260586287392E-3</v>
      </c>
      <c r="BE120" s="6">
        <f t="shared" si="49"/>
        <v>6.9919990626901947E-3</v>
      </c>
      <c r="BF120" s="6">
        <f t="shared" si="49"/>
        <v>0.29361079222215869</v>
      </c>
      <c r="BG120" s="6">
        <f t="shared" si="49"/>
        <v>7.4230476513354932E-2</v>
      </c>
      <c r="BH120" s="6">
        <f t="shared" si="49"/>
        <v>4.5358540634069855E-2</v>
      </c>
      <c r="BI120" s="6">
        <f t="shared" si="49"/>
        <v>1.402880792237024E-2</v>
      </c>
      <c r="BJ120" s="6">
        <f t="shared" si="49"/>
        <v>5.5116417186256931E-3</v>
      </c>
      <c r="BK120" s="6">
        <f t="shared" si="49"/>
        <v>5.3606436811721829E-4</v>
      </c>
      <c r="BL120" s="6">
        <f t="shared" si="49"/>
        <v>1.037032497329906E-2</v>
      </c>
      <c r="BM120" s="6">
        <f t="shared" si="49"/>
        <v>1.0813739547239003E-5</v>
      </c>
      <c r="BN120" s="6">
        <f t="shared" si="49"/>
        <v>4.9541373938794409E-4</v>
      </c>
      <c r="BO120" s="6">
        <f t="shared" si="49"/>
        <v>0</v>
      </c>
      <c r="BP120" s="6">
        <f t="shared" si="49"/>
        <v>0</v>
      </c>
      <c r="BR120" s="8">
        <f t="shared" si="38"/>
        <v>1.0000000000000002</v>
      </c>
    </row>
    <row r="121" spans="1:70" ht="14.25" customHeight="1" x14ac:dyDescent="0.55000000000000004">
      <c r="A121" s="3" t="str">
        <f t="shared" si="44"/>
        <v>Furniture; other manufactured goods</v>
      </c>
      <c r="B121" t="str">
        <f>VLOOKUP(C121,'List DFØ'!$A:$B,2,FALSE)</f>
        <v>Kontorrekvisita</v>
      </c>
      <c r="C121" s="36">
        <v>680</v>
      </c>
      <c r="D121" s="6">
        <v>0</v>
      </c>
      <c r="E121" s="6">
        <v>0</v>
      </c>
      <c r="F121" s="6">
        <v>0</v>
      </c>
      <c r="G121" s="6">
        <v>0</v>
      </c>
      <c r="H121" s="6">
        <v>2.0366206209908267E-3</v>
      </c>
      <c r="I121" s="6">
        <v>9.9531163523799126E-6</v>
      </c>
      <c r="J121" s="6">
        <v>4.8602834524472002E-4</v>
      </c>
      <c r="K121" s="6">
        <v>6.3462744218796218E-5</v>
      </c>
      <c r="L121" s="6">
        <v>9.394231660534668E-3</v>
      </c>
      <c r="M121" s="6">
        <v>0</v>
      </c>
      <c r="N121" s="6">
        <v>0</v>
      </c>
      <c r="O121" s="6">
        <v>8.241552418886544E-5</v>
      </c>
      <c r="P121" s="6">
        <v>2.7633571785366405E-4</v>
      </c>
      <c r="Q121" s="6">
        <v>1.4650615191587254E-4</v>
      </c>
      <c r="R121" s="6">
        <v>0</v>
      </c>
      <c r="S121" s="6">
        <v>8.7571075674784996E-4</v>
      </c>
      <c r="T121" s="6">
        <v>2.8429211814004385E-3</v>
      </c>
      <c r="U121" s="6">
        <f>0.00480505295866939%+0.0249163710211667%</f>
        <v>2.9721423979836087E-4</v>
      </c>
      <c r="V121" s="6">
        <v>2.8991939618018775E-4</v>
      </c>
      <c r="W121" s="6">
        <v>0</v>
      </c>
      <c r="X121" s="6">
        <v>7.1206640820063757E-5</v>
      </c>
      <c r="Y121" s="6">
        <f>DFØ_matchingmatrise_prosent!W83+DFØ_matchingmatrise_prosent!BQ83</f>
        <v>0.83031970403640187</v>
      </c>
      <c r="Z121" s="6">
        <v>7.0478063401091653E-5</v>
      </c>
      <c r="AA121" s="6">
        <v>0</v>
      </c>
      <c r="AB121" s="6">
        <v>0</v>
      </c>
      <c r="AC121" s="6">
        <v>2.4138702413830388E-4</v>
      </c>
      <c r="AD121" s="6">
        <v>4.7397249353323141E-3</v>
      </c>
      <c r="AE121" s="6">
        <f t="shared" ref="AE121" si="50">AE120</f>
        <v>0</v>
      </c>
      <c r="AF121" s="6">
        <f t="shared" ref="AF121" si="51">AF120</f>
        <v>0</v>
      </c>
      <c r="AG121" s="6">
        <f t="shared" ref="AG121" si="52">AG120</f>
        <v>0</v>
      </c>
      <c r="AH121" s="6">
        <v>2.0650390936713462E-5</v>
      </c>
      <c r="AI121" s="6">
        <v>0</v>
      </c>
      <c r="AJ121" s="6">
        <v>0</v>
      </c>
      <c r="AK121" s="6">
        <v>4.669848709901314E-4</v>
      </c>
      <c r="AL121" s="6">
        <v>2.8982172541224384E-4</v>
      </c>
      <c r="AM121" s="6">
        <v>1.7652247185006499E-4</v>
      </c>
      <c r="AN121" s="6">
        <v>2.3951558245966418E-3</v>
      </c>
      <c r="AO121" s="6">
        <v>2.5159524723457539E-4</v>
      </c>
      <c r="AP121" s="6">
        <v>4.6134908164020957E-3</v>
      </c>
      <c r="AQ121" s="6">
        <v>8.8270445813350723E-2</v>
      </c>
      <c r="AR121" s="6">
        <v>2.3560710064083044E-3</v>
      </c>
      <c r="AS121" s="6">
        <v>0</v>
      </c>
      <c r="AT121" s="6">
        <v>4.2812748616143472E-4</v>
      </c>
      <c r="AU121" s="6">
        <v>0</v>
      </c>
      <c r="AV121" s="6">
        <v>0</v>
      </c>
      <c r="AW121" s="6">
        <v>3.6638484044085465E-3</v>
      </c>
      <c r="AX121" s="6">
        <v>1.5176176942904509E-4</v>
      </c>
      <c r="AY121" s="6">
        <v>2.9291858640440846E-4</v>
      </c>
      <c r="AZ121" s="6">
        <v>5.5373837257239166E-3</v>
      </c>
      <c r="BA121" s="6">
        <v>9.4165131532960439E-4</v>
      </c>
      <c r="BB121" s="6">
        <v>3.8789247840583394E-5</v>
      </c>
      <c r="BC121" s="6">
        <v>1.4888334213290367E-3</v>
      </c>
      <c r="BD121" s="6">
        <v>8.4407635775805324E-4</v>
      </c>
      <c r="BE121" s="6">
        <v>5.2671094092189598E-3</v>
      </c>
      <c r="BF121" s="6">
        <v>1.9968894083582586E-2</v>
      </c>
      <c r="BG121" s="6">
        <v>6.0290048851806633E-3</v>
      </c>
      <c r="BH121" s="6">
        <v>3.9559567885379154E-4</v>
      </c>
      <c r="BI121" s="6">
        <v>2.2893958241219435E-3</v>
      </c>
      <c r="BJ121" s="6">
        <v>5.7738307019492854E-4</v>
      </c>
      <c r="BK121" s="6">
        <v>0</v>
      </c>
      <c r="BL121" s="6">
        <v>1.6972388875282604E-4</v>
      </c>
      <c r="BM121" s="6">
        <v>3.7870677523015625E-5</v>
      </c>
      <c r="BN121" s="6">
        <v>7.9307384548497819E-4</v>
      </c>
      <c r="BO121" s="6">
        <v>0</v>
      </c>
      <c r="BP121" s="6">
        <v>0</v>
      </c>
      <c r="BR121" s="8">
        <f t="shared" si="38"/>
        <v>1.0000000000000002</v>
      </c>
    </row>
    <row r="122" spans="1:70" ht="14.25" customHeight="1" x14ac:dyDescent="0.55000000000000004">
      <c r="A122" s="3" t="str">
        <f t="shared" si="44"/>
        <v>Printing and recording services</v>
      </c>
      <c r="B122" t="str">
        <f>VLOOKUP(C122,'List DFØ'!$A:$B,2,FALSE)</f>
        <v>Trykksak</v>
      </c>
      <c r="C122" s="36">
        <v>682</v>
      </c>
      <c r="D122" s="6">
        <v>2.3719130331140151E-4</v>
      </c>
      <c r="E122" s="6">
        <v>4.398104424870083E-4</v>
      </c>
      <c r="F122" s="6">
        <v>0</v>
      </c>
      <c r="G122" s="6">
        <v>0</v>
      </c>
      <c r="H122" s="6">
        <v>6.2062803281748801E-6</v>
      </c>
      <c r="I122" s="6">
        <v>2.2346587566255322E-3</v>
      </c>
      <c r="J122" s="6">
        <v>0</v>
      </c>
      <c r="K122" s="6">
        <v>0</v>
      </c>
      <c r="L122" s="6">
        <f>DFØ_matchingmatrise_prosent!J84+DFØ_matchingmatrise_prosent!BQ84</f>
        <v>0.44061862868756657</v>
      </c>
      <c r="M122" s="6">
        <v>0</v>
      </c>
      <c r="N122" s="6">
        <v>0</v>
      </c>
      <c r="O122" s="6">
        <v>0</v>
      </c>
      <c r="P122" s="6">
        <v>0</v>
      </c>
      <c r="Q122" s="6">
        <v>0</v>
      </c>
      <c r="R122" s="6">
        <v>0</v>
      </c>
      <c r="S122" s="6">
        <v>1.1195334035062334E-3</v>
      </c>
      <c r="T122" s="6">
        <v>0</v>
      </c>
      <c r="U122" s="6">
        <v>0</v>
      </c>
      <c r="V122" s="6">
        <v>0</v>
      </c>
      <c r="W122" s="6">
        <v>0</v>
      </c>
      <c r="X122" s="6">
        <v>0</v>
      </c>
      <c r="Y122" s="6">
        <v>1.4322185372711262E-5</v>
      </c>
      <c r="Z122" s="6">
        <v>0</v>
      </c>
      <c r="AA122" s="6">
        <v>0</v>
      </c>
      <c r="AB122" s="6">
        <v>0</v>
      </c>
      <c r="AC122" s="6">
        <v>0</v>
      </c>
      <c r="AD122" s="6">
        <v>0</v>
      </c>
      <c r="AE122" s="6">
        <f t="shared" ref="AE122" si="53">AE121</f>
        <v>0</v>
      </c>
      <c r="AF122" s="6">
        <f t="shared" ref="AF122" si="54">AF121</f>
        <v>0</v>
      </c>
      <c r="AG122" s="6">
        <f t="shared" ref="AG122" si="55">AG121</f>
        <v>0</v>
      </c>
      <c r="AH122" s="6">
        <v>0</v>
      </c>
      <c r="AI122" s="6">
        <v>0</v>
      </c>
      <c r="AJ122" s="6">
        <v>0</v>
      </c>
      <c r="AK122" s="6">
        <v>4.3997753464968996E-3</v>
      </c>
      <c r="AL122" s="6">
        <v>4.021897295837052E-2</v>
      </c>
      <c r="AM122" s="6">
        <v>0</v>
      </c>
      <c r="AN122" s="6">
        <v>2.939871030304116E-2</v>
      </c>
      <c r="AO122" s="6">
        <v>4.0812260734988462E-3</v>
      </c>
      <c r="AP122" s="6">
        <v>0</v>
      </c>
      <c r="AQ122" s="6">
        <v>3.7666078425471199E-2</v>
      </c>
      <c r="AR122" s="6">
        <v>2.4771612036793143E-4</v>
      </c>
      <c r="AS122" s="6">
        <v>0</v>
      </c>
      <c r="AT122" s="6">
        <v>0</v>
      </c>
      <c r="AU122" s="6">
        <v>0</v>
      </c>
      <c r="AV122" s="6">
        <v>0</v>
      </c>
      <c r="AW122" s="6">
        <v>2.9615892319871436E-3</v>
      </c>
      <c r="AX122" s="6">
        <v>1.2173857566804572E-2</v>
      </c>
      <c r="AY122" s="6">
        <v>5.0159475883095441E-4</v>
      </c>
      <c r="AZ122" s="6">
        <v>0.13380817011236787</v>
      </c>
      <c r="BA122" s="6">
        <v>0.10251056917306356</v>
      </c>
      <c r="BB122" s="6">
        <v>0</v>
      </c>
      <c r="BC122" s="6">
        <v>0</v>
      </c>
      <c r="BD122" s="6">
        <v>9.3444700625772048E-5</v>
      </c>
      <c r="BE122" s="6">
        <v>-4.3481359114586217E-4</v>
      </c>
      <c r="BF122" s="6">
        <v>0.16041558713940368</v>
      </c>
      <c r="BG122" s="6">
        <v>3.0164889533901237E-3</v>
      </c>
      <c r="BH122" s="6">
        <v>0</v>
      </c>
      <c r="BI122" s="6">
        <v>5.2286956952515189E-3</v>
      </c>
      <c r="BJ122" s="6">
        <v>1.3568480367472332E-3</v>
      </c>
      <c r="BK122" s="6">
        <v>0</v>
      </c>
      <c r="BL122" s="6">
        <v>1.7183877361723745E-2</v>
      </c>
      <c r="BM122" s="6">
        <v>0</v>
      </c>
      <c r="BN122" s="6">
        <v>5.0126057450559111E-4</v>
      </c>
      <c r="BO122" s="6">
        <v>0</v>
      </c>
      <c r="BP122" s="6">
        <v>0</v>
      </c>
      <c r="BR122" s="8">
        <f t="shared" si="38"/>
        <v>1.0000000000000002</v>
      </c>
    </row>
    <row r="123" spans="1:70" ht="14.25" customHeight="1" x14ac:dyDescent="0.55000000000000004">
      <c r="A123" t="str">
        <f t="shared" si="44"/>
        <v>Publishing services</v>
      </c>
      <c r="B123" t="str">
        <f>VLOOKUP(C123,'List DFØ'!$A:$B,2,FALSE)</f>
        <v>Annonser, kunngjøringer</v>
      </c>
      <c r="C123" s="36">
        <v>683</v>
      </c>
      <c r="D123" s="6">
        <v>0</v>
      </c>
      <c r="E123" s="6">
        <v>0</v>
      </c>
      <c r="F123" s="6">
        <v>0</v>
      </c>
      <c r="G123" s="6">
        <v>0</v>
      </c>
      <c r="H123" s="6">
        <v>0</v>
      </c>
      <c r="I123" s="6">
        <v>0</v>
      </c>
      <c r="J123" s="6">
        <v>0</v>
      </c>
      <c r="K123" s="6">
        <v>0</v>
      </c>
      <c r="L123" s="6">
        <v>0</v>
      </c>
      <c r="M123" s="6">
        <v>0</v>
      </c>
      <c r="N123" s="6">
        <v>0</v>
      </c>
      <c r="O123" s="6">
        <v>0</v>
      </c>
      <c r="P123" s="6">
        <v>0</v>
      </c>
      <c r="Q123" s="6">
        <v>0</v>
      </c>
      <c r="R123" s="6">
        <v>0</v>
      </c>
      <c r="S123" s="6">
        <v>0</v>
      </c>
      <c r="T123" s="6">
        <v>0</v>
      </c>
      <c r="U123" s="6">
        <v>0</v>
      </c>
      <c r="V123" s="6">
        <v>0</v>
      </c>
      <c r="W123" s="6">
        <v>0</v>
      </c>
      <c r="X123" s="6">
        <v>0</v>
      </c>
      <c r="Y123" s="6">
        <v>0</v>
      </c>
      <c r="Z123" s="6">
        <v>0</v>
      </c>
      <c r="AA123" s="6">
        <v>0</v>
      </c>
      <c r="AB123" s="6">
        <v>0</v>
      </c>
      <c r="AC123" s="6">
        <v>0</v>
      </c>
      <c r="AD123" s="6">
        <v>0</v>
      </c>
      <c r="AE123" s="6">
        <v>0</v>
      </c>
      <c r="AF123" s="6">
        <v>0</v>
      </c>
      <c r="AG123" s="6">
        <v>0</v>
      </c>
      <c r="AH123" s="6">
        <v>0</v>
      </c>
      <c r="AI123" s="6">
        <v>0</v>
      </c>
      <c r="AJ123" s="6">
        <v>0</v>
      </c>
      <c r="AK123" s="6">
        <v>0</v>
      </c>
      <c r="AL123" s="6">
        <v>0</v>
      </c>
      <c r="AM123" s="6">
        <v>0</v>
      </c>
      <c r="AN123" s="6">
        <v>0.5</v>
      </c>
      <c r="AO123" s="6">
        <v>0</v>
      </c>
      <c r="AP123" s="6">
        <v>0</v>
      </c>
      <c r="AQ123" s="6">
        <v>0</v>
      </c>
      <c r="AR123" s="6">
        <v>0</v>
      </c>
      <c r="AS123" s="6">
        <v>0</v>
      </c>
      <c r="AT123" s="6">
        <v>0</v>
      </c>
      <c r="AU123" s="6">
        <v>0</v>
      </c>
      <c r="AV123" s="6">
        <v>0</v>
      </c>
      <c r="AW123" s="6">
        <v>0</v>
      </c>
      <c r="AX123" s="6">
        <v>0</v>
      </c>
      <c r="AY123" s="6">
        <v>0</v>
      </c>
      <c r="AZ123" s="6">
        <v>0.5</v>
      </c>
      <c r="BA123" s="6">
        <v>0</v>
      </c>
      <c r="BB123" s="6">
        <v>0</v>
      </c>
      <c r="BC123" s="6">
        <v>0</v>
      </c>
      <c r="BD123" s="6">
        <v>0</v>
      </c>
      <c r="BE123" s="6">
        <v>0</v>
      </c>
      <c r="BF123" s="6">
        <v>0</v>
      </c>
      <c r="BG123" s="6">
        <v>0</v>
      </c>
      <c r="BH123" s="6">
        <v>0</v>
      </c>
      <c r="BI123" s="6">
        <v>0</v>
      </c>
      <c r="BJ123" s="6">
        <v>0</v>
      </c>
      <c r="BK123" s="6">
        <v>0</v>
      </c>
      <c r="BL123" s="6">
        <v>0</v>
      </c>
      <c r="BM123" s="6">
        <v>0</v>
      </c>
      <c r="BN123" s="6">
        <v>0</v>
      </c>
      <c r="BO123" s="6">
        <v>0</v>
      </c>
      <c r="BP123" s="6">
        <v>0</v>
      </c>
      <c r="BR123" s="8">
        <f t="shared" si="38"/>
        <v>1</v>
      </c>
    </row>
    <row r="124" spans="1:70" ht="14.25" customHeight="1" x14ac:dyDescent="0.55000000000000004">
      <c r="A124" t="str">
        <f t="shared" si="44"/>
        <v>Publishing services</v>
      </c>
      <c r="B124" t="str">
        <f>VLOOKUP(C124,'List DFØ'!$A:$B,2,FALSE)</f>
        <v>Aviser, tidsskrifter, bøker o.l.</v>
      </c>
      <c r="C124" s="36">
        <v>684</v>
      </c>
      <c r="D124" s="6">
        <v>0</v>
      </c>
      <c r="E124" s="6">
        <v>0</v>
      </c>
      <c r="F124" s="6">
        <v>0</v>
      </c>
      <c r="G124" s="6">
        <v>0</v>
      </c>
      <c r="H124" s="6">
        <v>0</v>
      </c>
      <c r="I124" s="6">
        <v>0</v>
      </c>
      <c r="J124" s="6">
        <v>0</v>
      </c>
      <c r="K124" s="6">
        <v>0</v>
      </c>
      <c r="L124" s="6">
        <v>0</v>
      </c>
      <c r="M124" s="6">
        <v>0</v>
      </c>
      <c r="N124" s="6">
        <v>0</v>
      </c>
      <c r="O124" s="6">
        <v>0</v>
      </c>
      <c r="P124" s="6">
        <v>0</v>
      </c>
      <c r="Q124" s="6">
        <v>0</v>
      </c>
      <c r="R124" s="6">
        <v>0</v>
      </c>
      <c r="S124" s="6">
        <v>0</v>
      </c>
      <c r="T124" s="6">
        <v>0</v>
      </c>
      <c r="U124" s="6">
        <v>0</v>
      </c>
      <c r="V124" s="6">
        <v>0</v>
      </c>
      <c r="W124" s="6">
        <v>0</v>
      </c>
      <c r="X124" s="6">
        <v>0</v>
      </c>
      <c r="Y124" s="6">
        <v>0</v>
      </c>
      <c r="Z124" s="6">
        <v>0</v>
      </c>
      <c r="AA124" s="6">
        <v>0</v>
      </c>
      <c r="AB124" s="6">
        <v>0</v>
      </c>
      <c r="AC124" s="6">
        <v>0</v>
      </c>
      <c r="AD124" s="6">
        <v>0</v>
      </c>
      <c r="AE124" s="6">
        <v>0</v>
      </c>
      <c r="AF124" s="6">
        <v>0</v>
      </c>
      <c r="AG124" s="6">
        <v>0</v>
      </c>
      <c r="AH124" s="6">
        <v>0</v>
      </c>
      <c r="AI124" s="6">
        <v>0</v>
      </c>
      <c r="AJ124" s="6">
        <v>0</v>
      </c>
      <c r="AK124" s="6">
        <v>0</v>
      </c>
      <c r="AL124" s="6">
        <v>0</v>
      </c>
      <c r="AM124" s="6">
        <v>0</v>
      </c>
      <c r="AN124" s="6">
        <v>1</v>
      </c>
      <c r="AO124" s="6">
        <v>0</v>
      </c>
      <c r="AP124" s="6">
        <v>0</v>
      </c>
      <c r="AQ124" s="6">
        <v>0</v>
      </c>
      <c r="AR124" s="6">
        <v>0</v>
      </c>
      <c r="AS124" s="6">
        <v>0</v>
      </c>
      <c r="AT124" s="6">
        <v>0</v>
      </c>
      <c r="AU124" s="6">
        <v>0</v>
      </c>
      <c r="AV124" s="6">
        <v>0</v>
      </c>
      <c r="AW124" s="6">
        <v>0</v>
      </c>
      <c r="AX124" s="6">
        <v>0</v>
      </c>
      <c r="AY124" s="6">
        <v>0</v>
      </c>
      <c r="AZ124" s="6">
        <v>0</v>
      </c>
      <c r="BA124" s="6">
        <v>0</v>
      </c>
      <c r="BB124" s="6">
        <v>0</v>
      </c>
      <c r="BC124" s="6">
        <v>0</v>
      </c>
      <c r="BD124" s="6">
        <v>0</v>
      </c>
      <c r="BE124" s="6">
        <v>0</v>
      </c>
      <c r="BF124" s="6">
        <v>0</v>
      </c>
      <c r="BG124" s="6">
        <v>0</v>
      </c>
      <c r="BH124" s="6">
        <v>0</v>
      </c>
      <c r="BI124" s="6">
        <v>0</v>
      </c>
      <c r="BJ124" s="6">
        <v>0</v>
      </c>
      <c r="BK124" s="6">
        <v>0</v>
      </c>
      <c r="BL124" s="6">
        <v>0</v>
      </c>
      <c r="BM124" s="6">
        <v>0</v>
      </c>
      <c r="BN124" s="6">
        <v>0</v>
      </c>
      <c r="BO124" s="6">
        <v>0</v>
      </c>
      <c r="BP124" s="6">
        <v>0</v>
      </c>
      <c r="BR124" s="8">
        <f t="shared" si="38"/>
        <v>1</v>
      </c>
    </row>
    <row r="125" spans="1:70" ht="14.25" customHeight="1" x14ac:dyDescent="0.55000000000000004">
      <c r="A125" t="str">
        <f t="shared" si="44"/>
        <v>Publishing services</v>
      </c>
      <c r="B125" t="str">
        <f>VLOOKUP(C125,'List DFØ'!$A:$B,2,FALSE)</f>
        <v>Aviser, tidsskrifter, bøker o.l. i bibliotek</v>
      </c>
      <c r="C125" s="36">
        <v>685</v>
      </c>
      <c r="D125" s="6">
        <v>0</v>
      </c>
      <c r="E125" s="6">
        <v>0</v>
      </c>
      <c r="F125" s="6">
        <v>0</v>
      </c>
      <c r="G125" s="6">
        <v>0</v>
      </c>
      <c r="H125" s="6">
        <v>0</v>
      </c>
      <c r="I125" s="6">
        <v>0</v>
      </c>
      <c r="J125" s="6">
        <v>0</v>
      </c>
      <c r="K125" s="6">
        <v>0</v>
      </c>
      <c r="L125" s="6">
        <v>0</v>
      </c>
      <c r="M125" s="6">
        <v>0</v>
      </c>
      <c r="N125" s="6">
        <v>0</v>
      </c>
      <c r="O125" s="6">
        <v>0</v>
      </c>
      <c r="P125" s="6">
        <v>0</v>
      </c>
      <c r="Q125" s="6">
        <v>0</v>
      </c>
      <c r="R125" s="6">
        <v>0</v>
      </c>
      <c r="S125" s="6">
        <v>0</v>
      </c>
      <c r="T125" s="6">
        <v>0</v>
      </c>
      <c r="U125" s="6">
        <v>0</v>
      </c>
      <c r="V125" s="6">
        <v>0</v>
      </c>
      <c r="W125" s="6">
        <v>0</v>
      </c>
      <c r="X125" s="6">
        <v>0</v>
      </c>
      <c r="Y125" s="6">
        <v>0</v>
      </c>
      <c r="Z125" s="6">
        <v>0</v>
      </c>
      <c r="AA125" s="6">
        <v>0</v>
      </c>
      <c r="AB125" s="6">
        <v>0</v>
      </c>
      <c r="AC125" s="6">
        <v>0</v>
      </c>
      <c r="AD125" s="6">
        <v>0</v>
      </c>
      <c r="AE125" s="6">
        <v>0</v>
      </c>
      <c r="AF125" s="6">
        <v>0</v>
      </c>
      <c r="AG125" s="6">
        <v>0</v>
      </c>
      <c r="AH125" s="6">
        <v>0</v>
      </c>
      <c r="AI125" s="6">
        <v>0</v>
      </c>
      <c r="AJ125" s="6">
        <v>0</v>
      </c>
      <c r="AK125" s="6">
        <v>0</v>
      </c>
      <c r="AL125" s="6">
        <v>0</v>
      </c>
      <c r="AM125" s="6">
        <v>0</v>
      </c>
      <c r="AN125" s="6">
        <v>1</v>
      </c>
      <c r="AO125" s="6">
        <v>0</v>
      </c>
      <c r="AP125" s="6">
        <v>0</v>
      </c>
      <c r="AQ125" s="6">
        <v>0</v>
      </c>
      <c r="AR125" s="6">
        <v>0</v>
      </c>
      <c r="AS125" s="6">
        <v>0</v>
      </c>
      <c r="AT125" s="6">
        <v>0</v>
      </c>
      <c r="AU125" s="6">
        <v>0</v>
      </c>
      <c r="AV125" s="6">
        <v>0</v>
      </c>
      <c r="AW125" s="6">
        <v>0</v>
      </c>
      <c r="AX125" s="6">
        <v>0</v>
      </c>
      <c r="AY125" s="6">
        <v>0</v>
      </c>
      <c r="AZ125" s="6">
        <v>0</v>
      </c>
      <c r="BA125" s="6">
        <v>0</v>
      </c>
      <c r="BB125" s="6">
        <v>0</v>
      </c>
      <c r="BC125" s="6">
        <v>0</v>
      </c>
      <c r="BD125" s="6">
        <v>0</v>
      </c>
      <c r="BE125" s="6">
        <v>0</v>
      </c>
      <c r="BF125" s="6">
        <v>0</v>
      </c>
      <c r="BG125" s="6">
        <v>0</v>
      </c>
      <c r="BH125" s="6">
        <v>0</v>
      </c>
      <c r="BI125" s="6">
        <v>0</v>
      </c>
      <c r="BJ125" s="6">
        <v>0</v>
      </c>
      <c r="BK125" s="6">
        <v>0</v>
      </c>
      <c r="BL125" s="6">
        <v>0</v>
      </c>
      <c r="BM125" s="6">
        <v>0</v>
      </c>
      <c r="BN125" s="6">
        <v>0</v>
      </c>
      <c r="BO125" s="6">
        <v>0</v>
      </c>
      <c r="BP125" s="6">
        <v>0</v>
      </c>
      <c r="BR125" s="8">
        <f t="shared" si="38"/>
        <v>1</v>
      </c>
    </row>
    <row r="126" spans="1:70" ht="14.25" customHeight="1" x14ac:dyDescent="0.55000000000000004">
      <c r="A126" t="str">
        <f t="shared" si="44"/>
        <v>Accommodation and food services</v>
      </c>
      <c r="B126" t="str">
        <f>VLOOKUP(C126,'List DFØ'!$A:$B,2,FALSE)</f>
        <v>Møter</v>
      </c>
      <c r="C126" s="36">
        <v>686</v>
      </c>
      <c r="D126" s="6">
        <v>4.8458405741834583E-4</v>
      </c>
      <c r="E126" s="6">
        <v>1.6590268165275244E-4</v>
      </c>
      <c r="F126" s="6">
        <v>1.0054455793417523E-3</v>
      </c>
      <c r="G126" s="6">
        <v>3.1041517770367633E-5</v>
      </c>
      <c r="H126" s="6">
        <v>2.8795352545849102E-2</v>
      </c>
      <c r="I126" s="6">
        <v>0</v>
      </c>
      <c r="J126" s="6">
        <v>0</v>
      </c>
      <c r="K126" s="6">
        <v>0</v>
      </c>
      <c r="L126" s="6">
        <v>1.9231150672063592E-3</v>
      </c>
      <c r="M126" s="6">
        <v>0</v>
      </c>
      <c r="N126" s="6">
        <v>0</v>
      </c>
      <c r="O126" s="6">
        <v>0</v>
      </c>
      <c r="P126" s="6">
        <v>0</v>
      </c>
      <c r="Q126" s="6">
        <v>2.3919861247045354E-4</v>
      </c>
      <c r="R126" s="6">
        <v>0</v>
      </c>
      <c r="S126" s="6">
        <v>5.9577211099253022E-4</v>
      </c>
      <c r="T126" s="6">
        <v>0</v>
      </c>
      <c r="U126" s="6">
        <v>0</v>
      </c>
      <c r="V126" s="6">
        <v>0</v>
      </c>
      <c r="W126" s="6">
        <v>0</v>
      </c>
      <c r="X126" s="6">
        <v>0</v>
      </c>
      <c r="Y126" s="6">
        <v>7.7830156164083693E-4</v>
      </c>
      <c r="Z126" s="6">
        <v>2.0131214875742441E-4</v>
      </c>
      <c r="AA126" s="6">
        <v>0</v>
      </c>
      <c r="AB126" s="6">
        <v>0</v>
      </c>
      <c r="AC126" s="6">
        <v>0</v>
      </c>
      <c r="AD126" s="6">
        <v>3.7191559807656501E-3</v>
      </c>
      <c r="AE126" s="6">
        <v>0</v>
      </c>
      <c r="AF126" s="6">
        <v>0</v>
      </c>
      <c r="AG126" s="6">
        <v>0</v>
      </c>
      <c r="AH126" s="6">
        <v>2.3956809807527089E-3</v>
      </c>
      <c r="AI126" s="6">
        <v>1.1063784475223526E-3</v>
      </c>
      <c r="AJ126" s="6">
        <v>0</v>
      </c>
      <c r="AK126" s="6">
        <v>3.4407600038102666E-4</v>
      </c>
      <c r="AL126" s="6">
        <v>6.1822186925991455E-4</v>
      </c>
      <c r="AM126" s="6">
        <f>DFØ_matchingmatrise_prosent!AK88+DFØ_matchingmatrise_prosent!BQ88</f>
        <v>0.64476410744232593</v>
      </c>
      <c r="AN126" s="6">
        <v>2.7440630138749534E-3</v>
      </c>
      <c r="AO126" s="6">
        <v>3.5778969353734784E-3</v>
      </c>
      <c r="AP126" s="6">
        <v>7.9154039447437594E-5</v>
      </c>
      <c r="AQ126" s="6">
        <v>1.8900697487258709E-3</v>
      </c>
      <c r="AR126" s="6">
        <v>1.2370009379248686E-2</v>
      </c>
      <c r="AS126" s="6">
        <v>0</v>
      </c>
      <c r="AT126" s="6">
        <v>2.8628102179641997E-4</v>
      </c>
      <c r="AU126" s="6">
        <v>2.7081851777032264E-4</v>
      </c>
      <c r="AV126" s="6">
        <v>1.6543568240709794E-2</v>
      </c>
      <c r="AW126" s="6">
        <v>1.2981386469008392E-2</v>
      </c>
      <c r="AX126" s="6">
        <v>5.0594886054585817E-3</v>
      </c>
      <c r="AY126" s="6">
        <v>4.9579853389862972E-3</v>
      </c>
      <c r="AZ126" s="6">
        <v>5.1994430748921244E-3</v>
      </c>
      <c r="BA126" s="6">
        <v>7.9931961520282105E-3</v>
      </c>
      <c r="BB126" s="6">
        <v>1.3575004981081723E-3</v>
      </c>
      <c r="BC126" s="6">
        <v>3.5977834798410577E-4</v>
      </c>
      <c r="BD126" s="6">
        <v>7.4866198367172551E-2</v>
      </c>
      <c r="BE126" s="6">
        <v>6.4726655193688407E-2</v>
      </c>
      <c r="BF126" s="6">
        <v>2.4195211826410153E-2</v>
      </c>
      <c r="BG126" s="6">
        <v>2.1234814233601459E-2</v>
      </c>
      <c r="BH126" s="6">
        <v>2.377854494544882E-3</v>
      </c>
      <c r="BI126" s="6">
        <v>1.3254660345867985E-2</v>
      </c>
      <c r="BJ126" s="6">
        <v>1.7009927681569073E-2</v>
      </c>
      <c r="BK126" s="6">
        <v>3.57267913086633E-3</v>
      </c>
      <c r="BL126" s="6">
        <v>1.5502453044706934E-2</v>
      </c>
      <c r="BM126" s="6">
        <v>0</v>
      </c>
      <c r="BN126" s="6">
        <v>4.21259694051705E-4</v>
      </c>
      <c r="BO126" s="6">
        <v>0</v>
      </c>
      <c r="BP126" s="6">
        <v>0</v>
      </c>
      <c r="BR126" s="8">
        <f t="shared" si="38"/>
        <v>0.99999999999999978</v>
      </c>
    </row>
    <row r="127" spans="1:70" ht="14.25" customHeight="1" x14ac:dyDescent="0.55000000000000004">
      <c r="A127" t="str">
        <f t="shared" si="44"/>
        <v>Education services</v>
      </c>
      <c r="B127" t="str">
        <f>VLOOKUP(C127,'List DFØ'!$A:$B,2,FALSE)</f>
        <v>Kurs og seminarer for egne ansatte</v>
      </c>
      <c r="C127">
        <v>687</v>
      </c>
      <c r="D127" s="6">
        <v>5.6595660385029773E-4</v>
      </c>
      <c r="E127" s="6">
        <v>9.4955193960580292E-5</v>
      </c>
      <c r="F127" s="6">
        <v>0</v>
      </c>
      <c r="G127" s="6">
        <v>6.2888442956438452E-4</v>
      </c>
      <c r="H127" s="6">
        <v>7.8416785070722882E-3</v>
      </c>
      <c r="I127" s="6">
        <v>0</v>
      </c>
      <c r="J127" s="6">
        <v>0</v>
      </c>
      <c r="K127" s="6">
        <v>0</v>
      </c>
      <c r="L127" s="6">
        <v>7.1334634696631344E-5</v>
      </c>
      <c r="M127" s="6">
        <v>0</v>
      </c>
      <c r="N127" s="6">
        <v>0</v>
      </c>
      <c r="O127" s="6">
        <v>1.5161906928380013E-4</v>
      </c>
      <c r="P127" s="6">
        <v>0</v>
      </c>
      <c r="Q127" s="6">
        <v>0</v>
      </c>
      <c r="R127" s="6">
        <v>0</v>
      </c>
      <c r="S127" s="6">
        <v>5.3365955921482627E-4</v>
      </c>
      <c r="T127" s="6">
        <v>2.3819428547085736E-3</v>
      </c>
      <c r="U127" s="6">
        <v>7.5036432009079296E-4</v>
      </c>
      <c r="V127" s="6">
        <v>0</v>
      </c>
      <c r="W127" s="6">
        <v>0</v>
      </c>
      <c r="X127" s="6">
        <v>0</v>
      </c>
      <c r="Y127" s="6">
        <v>3.6381300368038421E-5</v>
      </c>
      <c r="Z127" s="6">
        <v>4.2697094111929896E-4</v>
      </c>
      <c r="AA127" s="6">
        <v>0</v>
      </c>
      <c r="AB127" s="6">
        <v>0</v>
      </c>
      <c r="AC127" s="6">
        <v>0</v>
      </c>
      <c r="AD127" s="6">
        <v>2.1672259680847179E-3</v>
      </c>
      <c r="AE127" s="6">
        <v>0</v>
      </c>
      <c r="AF127" s="6">
        <v>1.6290924184571315E-2</v>
      </c>
      <c r="AG127" s="6">
        <v>1.214653389157932E-2</v>
      </c>
      <c r="AH127" s="6">
        <v>6.5321124082172812E-4</v>
      </c>
      <c r="AI127" s="6">
        <v>5.188755630440192E-3</v>
      </c>
      <c r="AJ127" s="6">
        <v>4.2820790533181223E-4</v>
      </c>
      <c r="AK127" s="6">
        <v>1.5574864702130053E-3</v>
      </c>
      <c r="AL127" s="6">
        <v>7.7928745388338295E-6</v>
      </c>
      <c r="AM127" s="6">
        <v>0.22013343921888889</v>
      </c>
      <c r="AN127" s="6">
        <v>1.5992221429860842E-2</v>
      </c>
      <c r="AO127" s="6">
        <v>1.9176309654707782E-3</v>
      </c>
      <c r="AP127" s="6">
        <v>1.4123501848417859E-3</v>
      </c>
      <c r="AQ127" s="6">
        <v>5.6872857152606933E-2</v>
      </c>
      <c r="AR127" s="6">
        <v>4.0313834254147992E-3</v>
      </c>
      <c r="AS127" s="6">
        <v>6.3153389776368694E-4</v>
      </c>
      <c r="AT127" s="6">
        <v>4.2884457808825294E-4</v>
      </c>
      <c r="AU127" s="6">
        <v>1.1746548689054763E-4</v>
      </c>
      <c r="AV127" s="6">
        <v>4.462526574060305E-3</v>
      </c>
      <c r="AW127" s="6">
        <v>7.2862127331381907E-2</v>
      </c>
      <c r="AX127" s="6">
        <v>2.0752313661088616E-2</v>
      </c>
      <c r="AY127" s="6">
        <v>2.3106500130307402E-2</v>
      </c>
      <c r="AZ127" s="6">
        <v>1.4232022719753172E-3</v>
      </c>
      <c r="BA127" s="6">
        <v>7.1230715150260079E-3</v>
      </c>
      <c r="BB127" s="6">
        <v>1.0314644373844413E-3</v>
      </c>
      <c r="BC127" s="6">
        <v>1.2004150852066702E-2</v>
      </c>
      <c r="BD127" s="6">
        <v>3.5568503917451068E-2</v>
      </c>
      <c r="BE127" s="6">
        <v>3.4844653197629478E-2</v>
      </c>
      <c r="BF127" s="6">
        <v>6.699608786319898E-2</v>
      </c>
      <c r="BG127" s="6">
        <v>0.26915421872447948</v>
      </c>
      <c r="BH127" s="6">
        <v>9.7325835873862034E-3</v>
      </c>
      <c r="BI127" s="6">
        <v>2.9455218496265692E-3</v>
      </c>
      <c r="BJ127" s="6">
        <v>8.6570642148068467E-3</v>
      </c>
      <c r="BK127" s="6">
        <v>3.5436359758254272E-3</v>
      </c>
      <c r="BL127" s="6">
        <v>7.1808517505510205E-2</v>
      </c>
      <c r="BM127" s="6">
        <v>0</v>
      </c>
      <c r="BN127" s="6">
        <v>5.1769680891209475E-4</v>
      </c>
      <c r="BO127" s="6">
        <v>4.5476625460048026E-6</v>
      </c>
      <c r="BP127" s="6">
        <v>0</v>
      </c>
      <c r="BR127" s="8">
        <f t="shared" si="38"/>
        <v>1.0000000000000002</v>
      </c>
    </row>
    <row r="128" spans="1:70" ht="14.25" customHeight="1" x14ac:dyDescent="0.55000000000000004">
      <c r="A128" t="str">
        <f t="shared" si="44"/>
        <v>Education services</v>
      </c>
      <c r="B128" t="str">
        <f>VLOOKUP(C128,'List DFØ'!$A:$B,2,FALSE)</f>
        <v>Kurs og seminarer for eksterne deltakere</v>
      </c>
      <c r="C128">
        <v>688</v>
      </c>
      <c r="D128" s="6">
        <v>1.2273221141961943E-3</v>
      </c>
      <c r="E128" s="6">
        <v>1.5655191031035444E-4</v>
      </c>
      <c r="F128" s="6">
        <v>8.2204348847260541E-4</v>
      </c>
      <c r="G128" s="6">
        <v>0</v>
      </c>
      <c r="H128" s="6">
        <v>2.2378505199024301E-3</v>
      </c>
      <c r="I128" s="6">
        <v>0</v>
      </c>
      <c r="J128" s="6">
        <v>0</v>
      </c>
      <c r="K128" s="6">
        <v>0</v>
      </c>
      <c r="L128" s="6">
        <v>3.8000106888348081E-3</v>
      </c>
      <c r="M128" s="6">
        <v>0</v>
      </c>
      <c r="N128" s="6">
        <v>0</v>
      </c>
      <c r="O128" s="6">
        <v>0</v>
      </c>
      <c r="P128" s="6">
        <v>0</v>
      </c>
      <c r="Q128" s="6">
        <v>0</v>
      </c>
      <c r="R128" s="6">
        <v>0</v>
      </c>
      <c r="S128" s="6">
        <v>6.2776537169226708E-3</v>
      </c>
      <c r="T128" s="6">
        <v>0</v>
      </c>
      <c r="U128" s="6">
        <v>3.0205187884497798E-4</v>
      </c>
      <c r="V128" s="6">
        <v>0</v>
      </c>
      <c r="W128" s="6">
        <v>0</v>
      </c>
      <c r="X128" s="6">
        <v>0</v>
      </c>
      <c r="Y128" s="6">
        <v>3.5520989779934577E-4</v>
      </c>
      <c r="Z128" s="6">
        <v>5.9477264074327899E-4</v>
      </c>
      <c r="AA128" s="6">
        <v>0</v>
      </c>
      <c r="AB128" s="6">
        <v>0</v>
      </c>
      <c r="AC128" s="6">
        <v>0</v>
      </c>
      <c r="AD128" s="6">
        <v>9.8283445065885607E-4</v>
      </c>
      <c r="AE128" s="6">
        <v>0</v>
      </c>
      <c r="AF128" s="6">
        <v>2.9091789140640143E-3</v>
      </c>
      <c r="AG128" s="6">
        <v>1.0055336209021094E-2</v>
      </c>
      <c r="AH128" s="6">
        <v>1.9035466109378419E-5</v>
      </c>
      <c r="AI128" s="6">
        <v>1.2414659951438158E-3</v>
      </c>
      <c r="AJ128" s="6">
        <v>0</v>
      </c>
      <c r="AK128" s="6">
        <v>8.5148272471711616E-4</v>
      </c>
      <c r="AL128" s="6">
        <v>0</v>
      </c>
      <c r="AM128" s="6">
        <v>0.27317304111489799</v>
      </c>
      <c r="AN128" s="6">
        <v>9.5229981836130817E-4</v>
      </c>
      <c r="AO128" s="6">
        <v>8.1376173664414256E-3</v>
      </c>
      <c r="AP128" s="6">
        <v>6.217594173205815E-3</v>
      </c>
      <c r="AQ128" s="6">
        <v>1.5861970402002983E-2</v>
      </c>
      <c r="AR128" s="6">
        <v>1.141903809150828E-3</v>
      </c>
      <c r="AS128" s="6">
        <v>0</v>
      </c>
      <c r="AT128" s="6">
        <v>0</v>
      </c>
      <c r="AU128" s="6">
        <v>0</v>
      </c>
      <c r="AV128" s="6">
        <v>2.2372395780196064E-2</v>
      </c>
      <c r="AW128" s="6">
        <v>2.5595828275726554E-2</v>
      </c>
      <c r="AX128" s="6">
        <v>7.6342296056894016E-3</v>
      </c>
      <c r="AY128" s="6">
        <v>1.076172989449652E-2</v>
      </c>
      <c r="AZ128" s="6">
        <v>2.6101205258264319E-3</v>
      </c>
      <c r="BA128" s="6">
        <v>6.0155551317732561E-3</v>
      </c>
      <c r="BB128" s="6">
        <v>7.5035003488358213E-4</v>
      </c>
      <c r="BC128" s="6">
        <v>0</v>
      </c>
      <c r="BD128" s="6">
        <v>0.16522135414352385</v>
      </c>
      <c r="BE128" s="6">
        <v>7.4236114105307033E-2</v>
      </c>
      <c r="BF128" s="6">
        <v>2.9083209005543804E-2</v>
      </c>
      <c r="BG128" s="6">
        <v>0.27495550378016081</v>
      </c>
      <c r="BH128" s="6">
        <v>1.7170481583070489E-2</v>
      </c>
      <c r="BI128" s="6">
        <v>7.7835428983677034E-4</v>
      </c>
      <c r="BJ128" s="6">
        <v>1.4949192697548444E-2</v>
      </c>
      <c r="BK128" s="6">
        <v>1.9304528216962269E-3</v>
      </c>
      <c r="BL128" s="6">
        <v>8.3160907500674456E-3</v>
      </c>
      <c r="BM128" s="6">
        <v>0</v>
      </c>
      <c r="BN128" s="6">
        <v>3.018102748520515E-4</v>
      </c>
      <c r="BO128" s="6">
        <v>0</v>
      </c>
      <c r="BP128" s="6">
        <v>0</v>
      </c>
      <c r="BR128" s="8">
        <f t="shared" si="38"/>
        <v>1</v>
      </c>
    </row>
    <row r="129" spans="1:70" ht="14.25" customHeight="1" x14ac:dyDescent="0.55000000000000004">
      <c r="A129" t="str">
        <f t="shared" si="44"/>
        <v>Public administration and defence services; compulsory social security services</v>
      </c>
      <c r="B129" t="str">
        <f>VLOOKUP(C129,'List DFØ'!$A:$B,2,FALSE)</f>
        <v>Annen kontorkostnad</v>
      </c>
      <c r="C129">
        <v>689</v>
      </c>
      <c r="D129" s="6">
        <v>2.47365814181015E-6</v>
      </c>
      <c r="E129" s="6">
        <v>7.3042915168502828E-6</v>
      </c>
      <c r="F129" s="6">
        <v>0</v>
      </c>
      <c r="G129" s="6">
        <v>0</v>
      </c>
      <c r="H129" s="6">
        <v>-3.1219451925508239E-3</v>
      </c>
      <c r="I129" s="6">
        <v>1.2245314145840331E-5</v>
      </c>
      <c r="J129" s="6">
        <v>5.4928272206714127E-6</v>
      </c>
      <c r="K129" s="6">
        <v>0</v>
      </c>
      <c r="L129" s="6">
        <v>1.1272548436555761E-4</v>
      </c>
      <c r="M129" s="6">
        <v>0</v>
      </c>
      <c r="N129" s="6">
        <v>0</v>
      </c>
      <c r="O129" s="6">
        <f>0.000122045580882172%+0.000654376364667341%</f>
        <v>7.7642194554951298E-6</v>
      </c>
      <c r="P129" s="6">
        <v>3.4947256826309544E-7</v>
      </c>
      <c r="Q129" s="6">
        <v>6.2968030317674846E-7</v>
      </c>
      <c r="R129" s="6">
        <v>5.6243013195732023E-6</v>
      </c>
      <c r="S129" s="6">
        <v>1.9959606250096577E-6</v>
      </c>
      <c r="T129" s="6">
        <v>0</v>
      </c>
      <c r="U129" s="6">
        <v>0</v>
      </c>
      <c r="V129" s="6">
        <v>0</v>
      </c>
      <c r="W129" s="6">
        <v>0</v>
      </c>
      <c r="X129" s="6">
        <v>0</v>
      </c>
      <c r="Y129" s="6">
        <v>1.0185708584187084E-5</v>
      </c>
      <c r="Z129" s="6">
        <v>6.2165502771276088E-6</v>
      </c>
      <c r="AA129" s="6">
        <v>0</v>
      </c>
      <c r="AB129" s="6">
        <v>0</v>
      </c>
      <c r="AC129" s="6">
        <v>1.240935719906333E-4</v>
      </c>
      <c r="AD129" s="6">
        <v>7.4282185824783476E-5</v>
      </c>
      <c r="AE129" s="6">
        <v>0</v>
      </c>
      <c r="AF129" s="6">
        <v>5.0445767315845927E-3</v>
      </c>
      <c r="AG129" s="6">
        <v>2.6309436832591612E-3</v>
      </c>
      <c r="AH129" s="6">
        <v>1.7712126124785995E-5</v>
      </c>
      <c r="AI129" s="6">
        <v>1.8400643755491582E-6</v>
      </c>
      <c r="AJ129" s="6">
        <v>0</v>
      </c>
      <c r="AK129" s="6">
        <v>5.7268623879940237E-5</v>
      </c>
      <c r="AL129" s="6">
        <v>1.5714520774824442E-4</v>
      </c>
      <c r="AM129" s="6">
        <v>4.9624793001609478E-5</v>
      </c>
      <c r="AN129" s="6">
        <v>1.4510028621048856E-5</v>
      </c>
      <c r="AO129" s="6">
        <v>1.3579181674067217E-5</v>
      </c>
      <c r="AP129" s="6">
        <v>7.4430809266742273E-5</v>
      </c>
      <c r="AQ129" s="6">
        <v>1.5814216483025657E-4</v>
      </c>
      <c r="AR129" s="6">
        <v>1.3669082705152521E-4</v>
      </c>
      <c r="AS129" s="6">
        <v>1.3975754329007933E-6</v>
      </c>
      <c r="AT129" s="6">
        <v>3.3514419296430851E-7</v>
      </c>
      <c r="AU129" s="6">
        <v>2.7023359891133334E-6</v>
      </c>
      <c r="AV129" s="6">
        <v>9.5952447702921836E-6</v>
      </c>
      <c r="AW129" s="6">
        <v>8.8114766909696716E-4</v>
      </c>
      <c r="AX129" s="6">
        <v>8.307932340440518E-5</v>
      </c>
      <c r="AY129" s="6">
        <v>2.8898257551373933E-4</v>
      </c>
      <c r="AZ129" s="6">
        <v>2.0692702097865555E-5</v>
      </c>
      <c r="BA129" s="6">
        <v>1.101955642886586E-4</v>
      </c>
      <c r="BB129" s="6">
        <v>5.0027876550885032E-5</v>
      </c>
      <c r="BC129" s="6">
        <v>0</v>
      </c>
      <c r="BD129" s="6">
        <v>1.975407859913968E-6</v>
      </c>
      <c r="BE129" s="6">
        <v>2.2857513700053124E-4</v>
      </c>
      <c r="BF129" s="6">
        <v>0.99262567355078946</v>
      </c>
      <c r="BG129" s="6">
        <v>9.1809951002003859E-5</v>
      </c>
      <c r="BH129" s="6">
        <v>3.5564973203725935E-6</v>
      </c>
      <c r="BI129" s="6">
        <v>-1.8569827518709784E-4</v>
      </c>
      <c r="BJ129" s="6">
        <v>6.4050132770282573E-5</v>
      </c>
      <c r="BK129" s="6">
        <v>3.4317573374731277E-5</v>
      </c>
      <c r="BL129" s="6">
        <v>8.0656146732500724E-5</v>
      </c>
      <c r="BM129" s="6">
        <v>8.7950596346212343E-7</v>
      </c>
      <c r="BN129" s="6">
        <v>1.4608583033700566E-7</v>
      </c>
      <c r="BO129" s="6">
        <v>0</v>
      </c>
      <c r="BP129" s="6">
        <v>0</v>
      </c>
      <c r="BR129" s="8">
        <f t="shared" si="38"/>
        <v>1</v>
      </c>
    </row>
    <row r="130" spans="1:70" ht="14.25" customHeight="1" x14ac:dyDescent="0.55000000000000004">
      <c r="A130" t="str">
        <f t="shared" si="44"/>
        <v>Telecommunications services</v>
      </c>
      <c r="B130" t="str">
        <f>VLOOKUP(C130,'List DFØ'!$A:$B,2,FALSE)</f>
        <v>Telefoni og datakommunikasjon, samband, internett</v>
      </c>
      <c r="C130" s="36">
        <v>690</v>
      </c>
      <c r="D130" s="6">
        <v>0</v>
      </c>
      <c r="E130" s="6">
        <v>0</v>
      </c>
      <c r="F130" s="6">
        <v>0</v>
      </c>
      <c r="G130" s="6">
        <v>0</v>
      </c>
      <c r="H130" s="6">
        <v>-2.3860810148720484E-3</v>
      </c>
      <c r="I130" s="6">
        <v>0</v>
      </c>
      <c r="J130" s="6">
        <v>0</v>
      </c>
      <c r="K130" s="6">
        <v>0</v>
      </c>
      <c r="L130" s="6">
        <v>0</v>
      </c>
      <c r="M130" s="6">
        <v>0</v>
      </c>
      <c r="N130" s="6">
        <v>0</v>
      </c>
      <c r="O130" s="6">
        <v>0</v>
      </c>
      <c r="P130" s="6">
        <v>0</v>
      </c>
      <c r="Q130" s="6">
        <v>0</v>
      </c>
      <c r="R130" s="6">
        <v>0</v>
      </c>
      <c r="S130" s="6">
        <v>0</v>
      </c>
      <c r="T130" s="6">
        <f>SUM(DFØ_matchingmatrise_prosent!AC92:AE92)+DFØ_matchingmatrise_prosent!R92</f>
        <v>6.1237410562412366E-2</v>
      </c>
      <c r="U130" s="6">
        <f>0.00165585026366048%+0.268517731914242%</f>
        <v>2.7017358217790249E-3</v>
      </c>
      <c r="V130" s="6">
        <v>0</v>
      </c>
      <c r="W130" s="6">
        <v>0</v>
      </c>
      <c r="X130" s="6">
        <v>5.4728499959811688E-6</v>
      </c>
      <c r="Y130" s="6">
        <v>0</v>
      </c>
      <c r="Z130" s="6">
        <v>2.9262963181135934E-4</v>
      </c>
      <c r="AA130" s="6">
        <v>0</v>
      </c>
      <c r="AB130" s="6">
        <v>0</v>
      </c>
      <c r="AC130" s="6">
        <v>0</v>
      </c>
      <c r="AD130" s="6">
        <v>2.7864725160733034E-3</v>
      </c>
      <c r="AE130" s="6">
        <v>0</v>
      </c>
      <c r="AF130" s="6">
        <v>0</v>
      </c>
      <c r="AG130" s="6">
        <v>0</v>
      </c>
      <c r="AH130" s="6">
        <v>0</v>
      </c>
      <c r="AI130" s="6">
        <v>2.0463941420355864E-3</v>
      </c>
      <c r="AJ130" s="6">
        <v>0</v>
      </c>
      <c r="AK130" s="6">
        <v>2.3670602307610542E-3</v>
      </c>
      <c r="AL130" s="6">
        <v>3.8582590424063465E-6</v>
      </c>
      <c r="AM130" s="6">
        <v>4.4843504933236156E-4</v>
      </c>
      <c r="AN130" s="6">
        <v>8.4047065092402069E-3</v>
      </c>
      <c r="AO130" s="6">
        <v>0</v>
      </c>
      <c r="AP130" s="6">
        <v>0.65182211796835798</v>
      </c>
      <c r="AQ130" s="6">
        <v>9.8923495507882847E-2</v>
      </c>
      <c r="AR130" s="6">
        <v>3.629900535141551E-3</v>
      </c>
      <c r="AS130" s="6">
        <v>0</v>
      </c>
      <c r="AT130" s="6">
        <v>1.1969036932124825E-4</v>
      </c>
      <c r="AU130" s="6">
        <v>4.1751983490854208E-6</v>
      </c>
      <c r="AV130" s="6">
        <v>0</v>
      </c>
      <c r="AW130" s="6">
        <v>1.5306153979395853E-3</v>
      </c>
      <c r="AX130" s="6">
        <v>3.9089643212369789E-3</v>
      </c>
      <c r="AY130" s="6">
        <v>7.3218365848736475E-4</v>
      </c>
      <c r="AZ130" s="6">
        <v>0</v>
      </c>
      <c r="BA130" s="6">
        <v>6.4667935397660936E-5</v>
      </c>
      <c r="BB130" s="6">
        <v>0</v>
      </c>
      <c r="BC130" s="6">
        <v>1.0598072977417486E-4</v>
      </c>
      <c r="BD130" s="6">
        <v>3.8817948860120407E-3</v>
      </c>
      <c r="BE130" s="6">
        <v>-2.7643971986021022E-3</v>
      </c>
      <c r="BF130" s="6">
        <v>0.11384622649319194</v>
      </c>
      <c r="BG130" s="6">
        <v>2.7330952773071889E-4</v>
      </c>
      <c r="BH130" s="6">
        <v>3.9831392250274908E-6</v>
      </c>
      <c r="BI130" s="6">
        <v>4.629600170203263E-2</v>
      </c>
      <c r="BJ130" s="6">
        <v>8.7679165330793823E-6</v>
      </c>
      <c r="BK130" s="6">
        <v>0</v>
      </c>
      <c r="BL130" s="6">
        <v>1.1299840315931764E-5</v>
      </c>
      <c r="BM130" s="6">
        <v>2.6687867847354009E-6</v>
      </c>
      <c r="BN130" s="6">
        <v>-3.0954127272432981E-4</v>
      </c>
      <c r="BO130" s="6">
        <v>0</v>
      </c>
      <c r="BP130" s="6">
        <v>0</v>
      </c>
      <c r="BR130" s="8">
        <f t="shared" si="38"/>
        <v>0.99999999999999978</v>
      </c>
    </row>
    <row r="131" spans="1:70" ht="14.25" customHeight="1" x14ac:dyDescent="0.55000000000000004">
      <c r="A131" t="str">
        <f t="shared" si="44"/>
        <v>Postal and courier services</v>
      </c>
      <c r="B131" t="str">
        <f>VLOOKUP(C131,'List DFØ'!$A:$B,2,FALSE)</f>
        <v>Porto</v>
      </c>
      <c r="C131" s="36">
        <v>694</v>
      </c>
      <c r="D131" s="6">
        <v>0</v>
      </c>
      <c r="E131" s="6">
        <v>0</v>
      </c>
      <c r="F131" s="6">
        <v>0</v>
      </c>
      <c r="G131" s="6">
        <v>0</v>
      </c>
      <c r="H131" s="6">
        <v>1.2699866196703646E-3</v>
      </c>
      <c r="I131" s="6">
        <v>1.1977547074299747E-5</v>
      </c>
      <c r="J131" s="6">
        <v>0</v>
      </c>
      <c r="K131" s="6">
        <v>0</v>
      </c>
      <c r="L131" s="6">
        <v>1.7598891826827806E-2</v>
      </c>
      <c r="M131" s="6">
        <v>0</v>
      </c>
      <c r="N131" s="6">
        <v>0</v>
      </c>
      <c r="O131" s="6">
        <v>1.6232984530778599E-4</v>
      </c>
      <c r="P131" s="6">
        <v>0</v>
      </c>
      <c r="Q131" s="6">
        <v>0</v>
      </c>
      <c r="R131" s="6">
        <v>0</v>
      </c>
      <c r="S131" s="6">
        <v>2.8239745134527859E-6</v>
      </c>
      <c r="T131" s="6">
        <v>9.991027071732959E-6</v>
      </c>
      <c r="U131" s="6">
        <v>7.9977149235691604E-5</v>
      </c>
      <c r="V131" s="6">
        <v>0</v>
      </c>
      <c r="W131" s="6">
        <v>0</v>
      </c>
      <c r="X131" s="6">
        <v>0</v>
      </c>
      <c r="Y131" s="6">
        <v>6.3700100964659989E-5</v>
      </c>
      <c r="Z131" s="6">
        <v>0</v>
      </c>
      <c r="AA131" s="46">
        <v>0</v>
      </c>
      <c r="AB131" s="6">
        <v>0</v>
      </c>
      <c r="AC131" s="6">
        <v>0</v>
      </c>
      <c r="AD131" s="6">
        <v>3.7899296025440359E-4</v>
      </c>
      <c r="AE131" s="6">
        <v>0</v>
      </c>
      <c r="AF131" s="6">
        <v>7.3942739296620017E-3</v>
      </c>
      <c r="AG131" s="6">
        <v>3.0177510190904193E-3</v>
      </c>
      <c r="AH131" s="6">
        <v>1.5256013993516254E-2</v>
      </c>
      <c r="AI131" s="6">
        <v>0</v>
      </c>
      <c r="AJ131" s="6">
        <v>2.6469324912681471E-3</v>
      </c>
      <c r="AK131" s="6">
        <v>1.5167536437548994E-2</v>
      </c>
      <c r="AL131" s="6">
        <v>0.58959155512059258</v>
      </c>
      <c r="AM131" s="6">
        <v>6.5730441261401054E-7</v>
      </c>
      <c r="AN131" s="6">
        <v>3.5483897065946872E-4</v>
      </c>
      <c r="AO131" s="6">
        <v>0</v>
      </c>
      <c r="AP131" s="6">
        <v>6.086203092324782E-4</v>
      </c>
      <c r="AQ131" s="6">
        <v>1.8699487691122437E-3</v>
      </c>
      <c r="AR131" s="6">
        <v>3.6770227194667759E-3</v>
      </c>
      <c r="AS131" s="6">
        <v>0</v>
      </c>
      <c r="AT131" s="6">
        <v>0</v>
      </c>
      <c r="AU131" s="6">
        <v>5.0636784379153402E-6</v>
      </c>
      <c r="AV131" s="6">
        <v>3.3802001141714862E-5</v>
      </c>
      <c r="AW131" s="6">
        <v>6.936070918766036E-4</v>
      </c>
      <c r="AX131" s="6">
        <v>5.77843612511339E-5</v>
      </c>
      <c r="AY131" s="6">
        <v>2.0589763720917807E-3</v>
      </c>
      <c r="AZ131" s="6">
        <v>1.1977768610231406E-3</v>
      </c>
      <c r="BA131" s="6">
        <v>5.6397741075812835E-3</v>
      </c>
      <c r="BB131" s="6">
        <v>1.19916304299552E-3</v>
      </c>
      <c r="BC131" s="6">
        <v>5.3934504961845767E-4</v>
      </c>
      <c r="BD131" s="6">
        <v>4.9901041639967454E-4</v>
      </c>
      <c r="BE131" s="6">
        <v>8.5505877605467656E-2</v>
      </c>
      <c r="BF131" s="6">
        <v>0.22715725279705454</v>
      </c>
      <c r="BG131" s="6">
        <v>2.2009908855742978E-3</v>
      </c>
      <c r="BH131" s="6">
        <v>1.2200300236352272E-3</v>
      </c>
      <c r="BI131" s="6">
        <v>6.883803045659284E-4</v>
      </c>
      <c r="BJ131" s="6">
        <v>8.0093759907410906E-6</v>
      </c>
      <c r="BK131" s="6">
        <v>0</v>
      </c>
      <c r="BL131" s="6">
        <v>6.2143197560638515E-3</v>
      </c>
      <c r="BM131" s="6">
        <v>0</v>
      </c>
      <c r="BN131" s="6">
        <v>5.91701415374833E-3</v>
      </c>
      <c r="BO131" s="6">
        <v>0</v>
      </c>
      <c r="BP131" s="6">
        <v>0</v>
      </c>
      <c r="BR131" s="8">
        <f t="shared" si="38"/>
        <v>1.0000000000000002</v>
      </c>
    </row>
    <row r="132" spans="1:70" ht="14.25" customHeight="1" x14ac:dyDescent="0.55000000000000004">
      <c r="A132" s="3" t="str">
        <f t="shared" si="44"/>
        <v>Basic pharmaceutical products and pharmaceutical preparations</v>
      </c>
      <c r="B132" t="str">
        <f>VLOOKUP(C132,'List DFØ'!$A:$B,2,FALSE)</f>
        <v>Drivstoff</v>
      </c>
      <c r="C132" s="36">
        <v>700</v>
      </c>
      <c r="D132" s="41">
        <v>0</v>
      </c>
      <c r="E132" s="41">
        <v>0</v>
      </c>
      <c r="F132" s="41">
        <v>0</v>
      </c>
      <c r="G132" s="41">
        <v>0</v>
      </c>
      <c r="H132" s="41">
        <v>0</v>
      </c>
      <c r="I132" s="41">
        <v>0</v>
      </c>
      <c r="J132" s="41">
        <v>0</v>
      </c>
      <c r="K132" s="41">
        <v>0</v>
      </c>
      <c r="L132" s="41">
        <v>0</v>
      </c>
      <c r="M132" s="6">
        <v>0</v>
      </c>
      <c r="N132" s="41">
        <v>0</v>
      </c>
      <c r="O132" s="41">
        <v>1</v>
      </c>
      <c r="P132" s="41">
        <v>0</v>
      </c>
      <c r="Q132" s="41">
        <v>0</v>
      </c>
      <c r="R132" s="41">
        <v>0</v>
      </c>
      <c r="S132" s="41">
        <v>0</v>
      </c>
      <c r="T132" s="41">
        <v>0</v>
      </c>
      <c r="U132" s="41">
        <v>0</v>
      </c>
      <c r="V132" s="41">
        <v>0</v>
      </c>
      <c r="W132" s="41">
        <v>0</v>
      </c>
      <c r="X132" s="41">
        <v>0</v>
      </c>
      <c r="Y132" s="41">
        <v>0</v>
      </c>
      <c r="Z132" s="41">
        <v>0</v>
      </c>
      <c r="AA132" s="41">
        <v>0</v>
      </c>
      <c r="AB132" s="41">
        <v>0</v>
      </c>
      <c r="AC132" s="41">
        <v>0</v>
      </c>
      <c r="AD132" s="41">
        <v>0</v>
      </c>
      <c r="AE132" s="41">
        <v>0</v>
      </c>
      <c r="AF132" s="41">
        <v>0</v>
      </c>
      <c r="AG132" s="41">
        <v>0</v>
      </c>
      <c r="AH132" s="41">
        <v>0</v>
      </c>
      <c r="AI132" s="41">
        <v>0</v>
      </c>
      <c r="AJ132" s="41">
        <v>0</v>
      </c>
      <c r="AK132" s="41">
        <v>0</v>
      </c>
      <c r="AL132" s="41">
        <v>0</v>
      </c>
      <c r="AM132" s="41">
        <v>0</v>
      </c>
      <c r="AN132" s="41">
        <v>0</v>
      </c>
      <c r="AO132" s="41">
        <v>0</v>
      </c>
      <c r="AP132" s="41">
        <v>0</v>
      </c>
      <c r="AQ132" s="41">
        <v>0</v>
      </c>
      <c r="AR132" s="41">
        <v>0</v>
      </c>
      <c r="AS132" s="41">
        <v>0</v>
      </c>
      <c r="AT132" s="41">
        <v>0</v>
      </c>
      <c r="AU132" s="41">
        <v>0</v>
      </c>
      <c r="AV132" s="41">
        <v>0</v>
      </c>
      <c r="AW132" s="41">
        <v>0</v>
      </c>
      <c r="AX132" s="41">
        <v>0</v>
      </c>
      <c r="AY132" s="41">
        <v>0</v>
      </c>
      <c r="AZ132" s="41">
        <v>0</v>
      </c>
      <c r="BA132" s="41">
        <v>0</v>
      </c>
      <c r="BB132" s="41">
        <v>0</v>
      </c>
      <c r="BC132" s="41">
        <v>0</v>
      </c>
      <c r="BD132" s="41">
        <v>0</v>
      </c>
      <c r="BE132" s="41">
        <v>0</v>
      </c>
      <c r="BF132" s="41">
        <v>0</v>
      </c>
      <c r="BG132" s="41">
        <v>0</v>
      </c>
      <c r="BH132" s="41">
        <v>0</v>
      </c>
      <c r="BI132" s="41">
        <v>0</v>
      </c>
      <c r="BJ132" s="41">
        <v>0</v>
      </c>
      <c r="BK132" s="41">
        <v>0</v>
      </c>
      <c r="BL132" s="41">
        <v>0</v>
      </c>
      <c r="BM132" s="41">
        <v>0</v>
      </c>
      <c r="BN132" s="41">
        <v>0</v>
      </c>
      <c r="BO132" s="41">
        <v>0</v>
      </c>
      <c r="BP132" s="41">
        <v>0</v>
      </c>
      <c r="BR132" s="8">
        <f t="shared" si="38"/>
        <v>1</v>
      </c>
    </row>
    <row r="133" spans="1:70" s="44" customFormat="1" ht="14.25" customHeight="1" x14ac:dyDescent="0.55000000000000004">
      <c r="A133" s="3" t="str">
        <f t="shared" si="44"/>
        <v>Wholesale and retail trade and repair services of motor vehicles and motorcycles</v>
      </c>
      <c r="B133" s="3" t="str">
        <f>VLOOKUP(C133,'List DFØ'!$A:$B,2,FALSE)</f>
        <v>Vedlikehold</v>
      </c>
      <c r="C133" s="42">
        <v>702</v>
      </c>
      <c r="D133" s="43">
        <v>0</v>
      </c>
      <c r="E133" s="43">
        <v>0</v>
      </c>
      <c r="F133" s="43">
        <v>2.6694358737937903E-4</v>
      </c>
      <c r="G133" s="43">
        <v>3.1345049917261438E-4</v>
      </c>
      <c r="H133" s="43">
        <v>-2.7115536398025379E-4</v>
      </c>
      <c r="I133" s="43">
        <v>2.0940241409982401E-4</v>
      </c>
      <c r="J133" s="43">
        <v>0</v>
      </c>
      <c r="K133" s="43">
        <v>0</v>
      </c>
      <c r="L133" s="43">
        <v>4.8265061580513207E-3</v>
      </c>
      <c r="M133" s="43">
        <v>0</v>
      </c>
      <c r="N133" s="43">
        <v>0</v>
      </c>
      <c r="O133" s="43">
        <v>0</v>
      </c>
      <c r="P133" s="43">
        <v>7.4744204466226127E-4</v>
      </c>
      <c r="Q133" s="43">
        <v>2.1711411773522827E-3</v>
      </c>
      <c r="R133" s="43">
        <v>0</v>
      </c>
      <c r="S133" s="43">
        <v>2.5033376416466213E-3</v>
      </c>
      <c r="T133" s="43">
        <v>0</v>
      </c>
      <c r="U133" s="43">
        <v>1.1516539567518399E-5</v>
      </c>
      <c r="V133" s="43">
        <v>3.1085046863153932E-3</v>
      </c>
      <c r="W133" s="43">
        <v>1.7099204368171843E-2</v>
      </c>
      <c r="X133" s="43">
        <v>2.4914734822075379E-4</v>
      </c>
      <c r="Y133" s="43">
        <v>0</v>
      </c>
      <c r="Z133" s="43">
        <v>5.7885553642385353E-2</v>
      </c>
      <c r="AA133" s="43">
        <v>0</v>
      </c>
      <c r="AB133" s="43">
        <v>0</v>
      </c>
      <c r="AC133" s="43">
        <v>0</v>
      </c>
      <c r="AD133" s="43">
        <v>1.0867005905419169E-2</v>
      </c>
      <c r="AE133" s="43">
        <v>0.68800711365983236</v>
      </c>
      <c r="AF133" s="43">
        <v>3.7934385087073322E-2</v>
      </c>
      <c r="AG133" s="43">
        <v>5.1185045959757501E-2</v>
      </c>
      <c r="AH133" s="43">
        <v>1.1444005655955642E-2</v>
      </c>
      <c r="AI133" s="43">
        <v>1.2694650599819359E-5</v>
      </c>
      <c r="AJ133" s="43">
        <v>0</v>
      </c>
      <c r="AK133" s="43">
        <v>1.1939734134710476E-3</v>
      </c>
      <c r="AL133" s="43">
        <v>3.0117643302491058E-4</v>
      </c>
      <c r="AM133" s="43">
        <v>7.9107842307921047E-3</v>
      </c>
      <c r="AN133" s="43">
        <v>1.7083440459525134E-3</v>
      </c>
      <c r="AO133" s="43">
        <v>0</v>
      </c>
      <c r="AP133" s="43">
        <v>1.1982801033474348E-5</v>
      </c>
      <c r="AQ133" s="43">
        <v>4.0488460992977134E-4</v>
      </c>
      <c r="AR133" s="43">
        <v>5.2655037856162885E-4</v>
      </c>
      <c r="AS133" s="43">
        <v>4.3244861155459407E-4</v>
      </c>
      <c r="AT133" s="43">
        <v>0</v>
      </c>
      <c r="AU133" s="43">
        <v>0</v>
      </c>
      <c r="AV133" s="43">
        <v>8.8447308618367585E-5</v>
      </c>
      <c r="AW133" s="43">
        <v>0</v>
      </c>
      <c r="AX133" s="43">
        <v>6.3666045589981903E-4</v>
      </c>
      <c r="AY133" s="43">
        <v>0</v>
      </c>
      <c r="AZ133" s="43">
        <v>7.333830157269473E-4</v>
      </c>
      <c r="BA133" s="43">
        <v>5.2663698692553412E-3</v>
      </c>
      <c r="BB133" s="43">
        <v>6.972595925464789E-2</v>
      </c>
      <c r="BC133" s="43">
        <v>0</v>
      </c>
      <c r="BD133" s="43">
        <v>0</v>
      </c>
      <c r="BE133" s="43">
        <v>1.3388499863463393E-2</v>
      </c>
      <c r="BF133" s="43">
        <v>8.740221260961788E-3</v>
      </c>
      <c r="BG133" s="43">
        <v>0</v>
      </c>
      <c r="BH133" s="43">
        <v>0</v>
      </c>
      <c r="BI133" s="43">
        <v>2.9529892843878862E-4</v>
      </c>
      <c r="BJ133" s="43">
        <v>0</v>
      </c>
      <c r="BK133" s="43">
        <v>0</v>
      </c>
      <c r="BL133" s="43">
        <v>6.376985698507388E-5</v>
      </c>
      <c r="BM133" s="43">
        <v>0</v>
      </c>
      <c r="BN133" s="43">
        <v>0</v>
      </c>
      <c r="BO133" s="43">
        <v>0</v>
      </c>
      <c r="BP133" s="43">
        <v>0</v>
      </c>
      <c r="BR133" s="8">
        <f t="shared" si="38"/>
        <v>1</v>
      </c>
    </row>
    <row r="134" spans="1:70" customFormat="1" ht="14.4" x14ac:dyDescent="0.55000000000000004">
      <c r="A134" t="str">
        <f t="shared" si="44"/>
        <v>Insurance, reinsurance and pension funding services, except compulsory social security</v>
      </c>
      <c r="B134" t="s">
        <v>176</v>
      </c>
      <c r="C134" s="36">
        <v>704</v>
      </c>
      <c r="D134" s="6">
        <v>0</v>
      </c>
      <c r="E134" s="6">
        <v>0</v>
      </c>
      <c r="F134" s="6">
        <v>0</v>
      </c>
      <c r="G134" s="6">
        <v>0</v>
      </c>
      <c r="H134" s="6">
        <v>0</v>
      </c>
      <c r="I134" s="6">
        <v>0</v>
      </c>
      <c r="J134" s="6">
        <v>0</v>
      </c>
      <c r="K134" s="6">
        <v>0</v>
      </c>
      <c r="L134" s="6">
        <v>0</v>
      </c>
      <c r="M134" s="6">
        <v>0</v>
      </c>
      <c r="N134" s="6">
        <v>0</v>
      </c>
      <c r="O134" s="6">
        <v>0</v>
      </c>
      <c r="P134" s="6">
        <v>0</v>
      </c>
      <c r="Q134" s="6">
        <v>0</v>
      </c>
      <c r="R134" s="6">
        <v>0</v>
      </c>
      <c r="S134" s="6">
        <v>0</v>
      </c>
      <c r="T134" s="6">
        <v>0</v>
      </c>
      <c r="U134" s="6">
        <v>0</v>
      </c>
      <c r="V134" s="6">
        <v>0</v>
      </c>
      <c r="W134" s="6">
        <v>0</v>
      </c>
      <c r="X134" s="6">
        <v>0</v>
      </c>
      <c r="Y134" s="6">
        <v>0</v>
      </c>
      <c r="Z134" s="6">
        <v>0</v>
      </c>
      <c r="AA134" s="6">
        <v>0</v>
      </c>
      <c r="AB134" s="6">
        <v>0</v>
      </c>
      <c r="AC134" s="6">
        <v>0</v>
      </c>
      <c r="AD134" s="6">
        <v>0</v>
      </c>
      <c r="AE134" s="6">
        <v>0</v>
      </c>
      <c r="AF134" s="6">
        <v>0</v>
      </c>
      <c r="AG134" s="6">
        <v>0</v>
      </c>
      <c r="AH134" s="6">
        <v>0</v>
      </c>
      <c r="AI134" s="6">
        <v>0</v>
      </c>
      <c r="AJ134" s="6">
        <v>0</v>
      </c>
      <c r="AK134" s="6">
        <v>0</v>
      </c>
      <c r="AL134" s="6">
        <v>0</v>
      </c>
      <c r="AM134" s="6">
        <v>0</v>
      </c>
      <c r="AN134" s="6">
        <v>0</v>
      </c>
      <c r="AO134" s="6">
        <v>0</v>
      </c>
      <c r="AP134" s="6">
        <v>0</v>
      </c>
      <c r="AQ134" s="6">
        <v>0</v>
      </c>
      <c r="AR134" s="6">
        <v>0</v>
      </c>
      <c r="AS134" s="6">
        <v>1</v>
      </c>
      <c r="AT134" s="6">
        <v>0</v>
      </c>
      <c r="AU134" s="6">
        <v>0</v>
      </c>
      <c r="AV134" s="6">
        <v>0</v>
      </c>
      <c r="AW134" s="6">
        <v>0</v>
      </c>
      <c r="AX134" s="6">
        <v>0</v>
      </c>
      <c r="AY134" s="6">
        <v>0</v>
      </c>
      <c r="AZ134" s="6">
        <v>0</v>
      </c>
      <c r="BA134" s="6">
        <v>0</v>
      </c>
      <c r="BB134" s="6">
        <v>0</v>
      </c>
      <c r="BC134" s="6">
        <v>0</v>
      </c>
      <c r="BD134" s="6">
        <v>0</v>
      </c>
      <c r="BE134" s="6">
        <v>0</v>
      </c>
      <c r="BF134" s="6">
        <v>0</v>
      </c>
      <c r="BG134" s="6">
        <v>0</v>
      </c>
      <c r="BH134" s="6">
        <v>0</v>
      </c>
      <c r="BI134" s="6">
        <v>0</v>
      </c>
      <c r="BJ134" s="6">
        <v>0</v>
      </c>
      <c r="BK134" s="6">
        <v>0</v>
      </c>
      <c r="BL134" s="6">
        <v>0</v>
      </c>
      <c r="BM134" s="6">
        <v>0</v>
      </c>
      <c r="BN134" s="6">
        <v>0</v>
      </c>
      <c r="BO134" s="6">
        <v>0</v>
      </c>
      <c r="BP134" s="6">
        <v>0</v>
      </c>
      <c r="BR134" s="8">
        <f t="shared" si="38"/>
        <v>1</v>
      </c>
    </row>
    <row r="135" spans="1:70" s="44" customFormat="1" ht="15.75" customHeight="1" x14ac:dyDescent="0.55000000000000004">
      <c r="A135" s="3" t="str">
        <f t="shared" si="44"/>
        <v>Warehousing and support services for transportation</v>
      </c>
      <c r="B135" s="3" t="str">
        <f>VLOOKUP(C135,'List DFØ'!$A:$B,2,FALSE)</f>
        <v>Annen kostnad transportmidler</v>
      </c>
      <c r="C135" s="42">
        <v>709</v>
      </c>
      <c r="D135" s="43">
        <v>9.7328246916973877E-4</v>
      </c>
      <c r="E135" s="43">
        <v>5.675047863983885E-4</v>
      </c>
      <c r="F135" s="43">
        <v>0</v>
      </c>
      <c r="G135" s="43">
        <v>1.6904845067693554E-2</v>
      </c>
      <c r="H135" s="43">
        <v>-2.5209313661455132E-4</v>
      </c>
      <c r="I135" s="43">
        <v>1.3333969827625421E-3</v>
      </c>
      <c r="J135" s="43">
        <v>0</v>
      </c>
      <c r="K135" s="43">
        <v>0</v>
      </c>
      <c r="L135" s="43">
        <v>8.9980775343466652E-4</v>
      </c>
      <c r="M135" s="43">
        <v>0</v>
      </c>
      <c r="N135" s="43">
        <v>0</v>
      </c>
      <c r="O135" s="43">
        <v>5.5773140827047561E-3</v>
      </c>
      <c r="P135" s="43">
        <v>7.6597330323658448E-4</v>
      </c>
      <c r="Q135" s="43">
        <v>9.3256681920947143E-4</v>
      </c>
      <c r="R135" s="43">
        <v>0</v>
      </c>
      <c r="S135" s="43">
        <v>0</v>
      </c>
      <c r="T135" s="43">
        <v>7.9494467806887036E-3</v>
      </c>
      <c r="U135" s="43">
        <f>0.0692847347052965%+0.0136069755602275%</f>
        <v>8.2891710265524008E-4</v>
      </c>
      <c r="V135" s="43">
        <v>1.315504806704305E-3</v>
      </c>
      <c r="W135" s="43">
        <v>1.7565477576085724E-2</v>
      </c>
      <c r="X135" s="43">
        <v>2.1282118898355231E-3</v>
      </c>
      <c r="Y135" s="43">
        <v>1.4055350572399544E-3</v>
      </c>
      <c r="Z135" s="43">
        <v>6.3865116714658934E-3</v>
      </c>
      <c r="AA135" s="43">
        <v>0</v>
      </c>
      <c r="AB135" s="43">
        <v>0</v>
      </c>
      <c r="AC135" s="43">
        <v>0</v>
      </c>
      <c r="AD135" s="43">
        <v>3.4426623071982278E-3</v>
      </c>
      <c r="AE135" s="43">
        <v>0</v>
      </c>
      <c r="AF135" s="43">
        <v>0</v>
      </c>
      <c r="AG135" s="43">
        <v>0</v>
      </c>
      <c r="AH135" s="43">
        <v>5.1474825347766016E-3</v>
      </c>
      <c r="AI135" s="43">
        <v>3.169574656654961E-3</v>
      </c>
      <c r="AJ135" s="43">
        <v>5.4625478582151585E-4</v>
      </c>
      <c r="AK135" s="43">
        <f>DFØ_matchingmatrise_prosent!AI97+SUM(DFØ_matchingmatrise_prosent!AC97:AE97)</f>
        <v>0.55888622576365754</v>
      </c>
      <c r="AL135" s="43">
        <v>5.4651762075231515E-2</v>
      </c>
      <c r="AM135" s="43">
        <v>1.0802728966925227E-2</v>
      </c>
      <c r="AN135" s="43">
        <v>4.8865268502115353E-4</v>
      </c>
      <c r="AO135" s="43">
        <v>0</v>
      </c>
      <c r="AP135" s="43">
        <v>9.5517941524318165E-4</v>
      </c>
      <c r="AQ135" s="43">
        <v>1.3598607764198845E-2</v>
      </c>
      <c r="AR135" s="43">
        <v>9.3373824576798974E-3</v>
      </c>
      <c r="AS135" s="43">
        <v>5.1096518562686981E-3</v>
      </c>
      <c r="AT135" s="43">
        <v>-5.6774810701568099E-6</v>
      </c>
      <c r="AU135" s="43">
        <v>3.9012405639220366E-5</v>
      </c>
      <c r="AV135" s="43">
        <v>3.2092558695642454E-2</v>
      </c>
      <c r="AW135" s="43">
        <v>0</v>
      </c>
      <c r="AX135" s="43">
        <v>5.3319657936015522E-4</v>
      </c>
      <c r="AY135" s="43">
        <v>8.0406109053009363E-4</v>
      </c>
      <c r="AZ135" s="43">
        <v>1.6221374486162315E-5</v>
      </c>
      <c r="BA135" s="43">
        <v>1.613215692648842E-4</v>
      </c>
      <c r="BB135" s="43">
        <v>3.5501405925586836E-2</v>
      </c>
      <c r="BC135" s="43">
        <v>0</v>
      </c>
      <c r="BD135" s="43">
        <v>2.9213673502985701E-2</v>
      </c>
      <c r="BE135" s="43">
        <v>3.0259370621067833E-2</v>
      </c>
      <c r="BF135" s="43">
        <v>0.1367581120618018</v>
      </c>
      <c r="BG135" s="43">
        <v>1.8206870723268581E-3</v>
      </c>
      <c r="BH135" s="43">
        <v>6.1965650537140033E-4</v>
      </c>
      <c r="BI135" s="43">
        <v>1.2774332407852821E-4</v>
      </c>
      <c r="BJ135" s="43">
        <v>0</v>
      </c>
      <c r="BK135" s="43">
        <v>4.7950382981095805E-5</v>
      </c>
      <c r="BL135" s="43">
        <v>2.0276718107702891E-4</v>
      </c>
      <c r="BM135" s="43">
        <v>2.796564961414383E-5</v>
      </c>
      <c r="BN135" s="43">
        <v>3.616052579080817E-4</v>
      </c>
      <c r="BO135" s="43">
        <v>0</v>
      </c>
      <c r="BP135" s="43">
        <v>0</v>
      </c>
      <c r="BR135" s="8">
        <f t="shared" si="38"/>
        <v>0.99999999999999978</v>
      </c>
    </row>
    <row r="136" spans="1:70" customFormat="1" ht="14.4" x14ac:dyDescent="0.55000000000000004">
      <c r="A136" t="str">
        <f t="shared" si="44"/>
        <v>Land transport services and transport services via pipelines</v>
      </c>
      <c r="B136" t="s">
        <v>177</v>
      </c>
      <c r="C136" s="36">
        <v>710</v>
      </c>
      <c r="D136" s="6">
        <v>0</v>
      </c>
      <c r="E136" s="6">
        <v>0</v>
      </c>
      <c r="F136" s="6">
        <v>0</v>
      </c>
      <c r="G136" s="6">
        <v>0</v>
      </c>
      <c r="H136" s="6">
        <v>0</v>
      </c>
      <c r="I136" s="6">
        <v>0</v>
      </c>
      <c r="J136" s="6">
        <v>0</v>
      </c>
      <c r="K136" s="6">
        <v>0</v>
      </c>
      <c r="L136" s="6">
        <v>0</v>
      </c>
      <c r="M136" s="6">
        <v>0</v>
      </c>
      <c r="N136" s="6">
        <v>0</v>
      </c>
      <c r="O136" s="6">
        <v>0</v>
      </c>
      <c r="P136" s="6">
        <v>0</v>
      </c>
      <c r="Q136" s="6">
        <v>0</v>
      </c>
      <c r="R136" s="6">
        <v>0</v>
      </c>
      <c r="S136" s="6">
        <v>0</v>
      </c>
      <c r="T136" s="6">
        <v>0</v>
      </c>
      <c r="U136" s="6">
        <v>0</v>
      </c>
      <c r="V136" s="6">
        <v>0</v>
      </c>
      <c r="W136" s="6">
        <v>0</v>
      </c>
      <c r="X136" s="6">
        <v>0</v>
      </c>
      <c r="Y136" s="6">
        <v>0</v>
      </c>
      <c r="Z136" s="6">
        <v>0</v>
      </c>
      <c r="AA136" s="6">
        <v>0</v>
      </c>
      <c r="AB136" s="6">
        <v>0</v>
      </c>
      <c r="AC136" s="6">
        <v>0</v>
      </c>
      <c r="AD136" s="6">
        <v>0</v>
      </c>
      <c r="AE136" s="6">
        <v>0</v>
      </c>
      <c r="AF136" s="6">
        <v>0</v>
      </c>
      <c r="AG136" s="6">
        <v>0</v>
      </c>
      <c r="AH136" s="6">
        <v>1</v>
      </c>
      <c r="AI136" s="6">
        <v>0</v>
      </c>
      <c r="AJ136" s="6">
        <v>0</v>
      </c>
      <c r="AK136" s="6">
        <v>0</v>
      </c>
      <c r="AL136" s="6">
        <v>0</v>
      </c>
      <c r="AM136" s="6">
        <v>0</v>
      </c>
      <c r="AN136" s="6">
        <v>0</v>
      </c>
      <c r="AO136" s="6">
        <v>0</v>
      </c>
      <c r="AP136" s="6">
        <v>0</v>
      </c>
      <c r="AQ136" s="6">
        <v>0</v>
      </c>
      <c r="AR136" s="6">
        <v>0</v>
      </c>
      <c r="AS136" s="6">
        <v>0</v>
      </c>
      <c r="AT136" s="6">
        <v>0</v>
      </c>
      <c r="AU136" s="6">
        <v>0</v>
      </c>
      <c r="AV136" s="6">
        <v>0</v>
      </c>
      <c r="AW136" s="6">
        <v>0</v>
      </c>
      <c r="AX136" s="6">
        <v>0</v>
      </c>
      <c r="AY136" s="6">
        <v>0</v>
      </c>
      <c r="AZ136" s="6">
        <v>0</v>
      </c>
      <c r="BA136" s="6">
        <v>0</v>
      </c>
      <c r="BB136" s="6">
        <v>0</v>
      </c>
      <c r="BC136" s="6">
        <v>0</v>
      </c>
      <c r="BD136" s="6">
        <v>0</v>
      </c>
      <c r="BE136" s="6">
        <v>0</v>
      </c>
      <c r="BF136" s="6">
        <v>0</v>
      </c>
      <c r="BG136" s="6">
        <v>0</v>
      </c>
      <c r="BH136" s="6">
        <v>0</v>
      </c>
      <c r="BI136" s="6">
        <v>0</v>
      </c>
      <c r="BJ136" s="6">
        <v>0</v>
      </c>
      <c r="BK136" s="6">
        <v>0</v>
      </c>
      <c r="BL136" s="6">
        <v>0</v>
      </c>
      <c r="BM136" s="6">
        <v>0</v>
      </c>
      <c r="BN136" s="6">
        <v>0</v>
      </c>
      <c r="BO136" s="6">
        <v>0</v>
      </c>
      <c r="BP136" s="6">
        <v>0</v>
      </c>
      <c r="BR136" s="8">
        <f t="shared" si="38"/>
        <v>1</v>
      </c>
    </row>
    <row r="137" spans="1:70" ht="14.25" customHeight="1" x14ac:dyDescent="0.55000000000000004">
      <c r="A137" t="str">
        <f t="shared" si="44"/>
        <v>Travel agency, tour operator and other reservation services and related services</v>
      </c>
      <c r="B137" t="str">
        <f>VLOOKUP(C137,'List DFØ'!$A:$B,2,FALSE)</f>
        <v>Reisekostnad</v>
      </c>
      <c r="C137" s="36">
        <v>713</v>
      </c>
      <c r="D137" s="6">
        <v>2.5513356332181644E-4</v>
      </c>
      <c r="E137" s="6">
        <v>9.8823802533847044E-6</v>
      </c>
      <c r="F137" s="6">
        <v>1.1598472664748159E-4</v>
      </c>
      <c r="G137" s="6">
        <v>7.3519599106249567E-5</v>
      </c>
      <c r="H137" s="6">
        <f>DFØ_matchingmatrise_prosent!F99+DFØ_matchingmatrise_prosent!BQ99</f>
        <v>0.14176844814714012</v>
      </c>
      <c r="I137" s="6">
        <v>5.5015440852324502E-5</v>
      </c>
      <c r="J137" s="6">
        <v>0</v>
      </c>
      <c r="K137" s="6">
        <v>0</v>
      </c>
      <c r="L137" s="6">
        <v>0</v>
      </c>
      <c r="M137" s="6">
        <v>0</v>
      </c>
      <c r="N137" s="6">
        <v>0</v>
      </c>
      <c r="O137" s="6">
        <v>6.7099577775844677E-6</v>
      </c>
      <c r="P137" s="6">
        <v>0</v>
      </c>
      <c r="Q137" s="6">
        <v>0</v>
      </c>
      <c r="R137" s="6">
        <v>0</v>
      </c>
      <c r="S137" s="6">
        <v>3.4954970538871042E-3</v>
      </c>
      <c r="T137" s="6">
        <v>0</v>
      </c>
      <c r="U137" s="6">
        <v>1.08011681447506E-4</v>
      </c>
      <c r="V137" s="6">
        <v>0</v>
      </c>
      <c r="W137" s="6">
        <v>0</v>
      </c>
      <c r="X137" s="6">
        <v>2.0709746227112554E-5</v>
      </c>
      <c r="Y137" s="6">
        <v>0</v>
      </c>
      <c r="Z137" s="6">
        <v>4.5820313527486523E-5</v>
      </c>
      <c r="AA137" s="6">
        <v>0</v>
      </c>
      <c r="AB137" s="6">
        <v>0</v>
      </c>
      <c r="AC137" s="6">
        <v>4.9677503762286239E-5</v>
      </c>
      <c r="AD137" s="6">
        <v>6.1765738575066863E-2</v>
      </c>
      <c r="AE137" s="6">
        <v>0</v>
      </c>
      <c r="AF137" s="6">
        <v>0</v>
      </c>
      <c r="AG137" s="6">
        <v>0</v>
      </c>
      <c r="AH137" s="6">
        <v>3.9827392917728957E-3</v>
      </c>
      <c r="AI137" s="6">
        <v>8.5242037205451281E-3</v>
      </c>
      <c r="AJ137" s="6">
        <v>1.1366622085396539E-2</v>
      </c>
      <c r="AK137" s="6">
        <v>2.6478464004379608E-2</v>
      </c>
      <c r="AL137" s="6">
        <v>3.5400880886529164E-3</v>
      </c>
      <c r="AM137" s="6">
        <v>6.949228317298449E-2</v>
      </c>
      <c r="AN137" s="6">
        <v>4.8600978017806972E-3</v>
      </c>
      <c r="AO137" s="6">
        <v>9.1846689029932815E-5</v>
      </c>
      <c r="AP137" s="6">
        <v>9.1966966058583334E-4</v>
      </c>
      <c r="AQ137" s="6">
        <v>5.4336893006732487E-2</v>
      </c>
      <c r="AR137" s="6">
        <v>0.20529829799375729</v>
      </c>
      <c r="AS137" s="6">
        <v>3.0347544377555059E-4</v>
      </c>
      <c r="AT137" s="6">
        <v>3.3201639932816636E-3</v>
      </c>
      <c r="AU137" s="6">
        <v>1.4937577533057312E-5</v>
      </c>
      <c r="AV137" s="6">
        <v>2.3740708192590216E-3</v>
      </c>
      <c r="AW137" s="6">
        <v>6.694008684271311E-3</v>
      </c>
      <c r="AX137" s="6">
        <v>4.2756646213023353E-3</v>
      </c>
      <c r="AY137" s="6">
        <v>1.4991694688667033E-3</v>
      </c>
      <c r="AZ137" s="6">
        <v>1.8638771604401297E-5</v>
      </c>
      <c r="BA137" s="6">
        <v>6.6250875289916977E-3</v>
      </c>
      <c r="BB137" s="6">
        <v>2.9719693214111552E-3</v>
      </c>
      <c r="BC137" s="6">
        <v>9.7892966747613569E-4</v>
      </c>
      <c r="BD137" s="6">
        <v>0.25103549502573635</v>
      </c>
      <c r="BE137" s="6">
        <v>6.5807046427077784E-2</v>
      </c>
      <c r="BF137" s="6">
        <v>1.9465435451460861E-2</v>
      </c>
      <c r="BG137" s="6">
        <v>3.245215318137012E-3</v>
      </c>
      <c r="BH137" s="6">
        <v>2.5010428428954702E-3</v>
      </c>
      <c r="BI137" s="6">
        <v>2.1895102827051337E-2</v>
      </c>
      <c r="BJ137" s="6">
        <v>5.8938607161167244E-4</v>
      </c>
      <c r="BK137" s="6">
        <v>1.7544637398192423E-3</v>
      </c>
      <c r="BL137" s="6">
        <v>3.8905812834828034E-3</v>
      </c>
      <c r="BM137" s="6">
        <v>0</v>
      </c>
      <c r="BN137" s="6">
        <v>4.0787609103191185E-3</v>
      </c>
      <c r="BO137" s="6">
        <v>0</v>
      </c>
      <c r="BP137" s="6">
        <v>0</v>
      </c>
      <c r="BR137" s="8">
        <f t="shared" si="38"/>
        <v>0.99999999999999967</v>
      </c>
    </row>
    <row r="138" spans="1:70" ht="14.25" customHeight="1" x14ac:dyDescent="0.55000000000000004">
      <c r="A138" t="str">
        <f t="shared" si="44"/>
        <v>Travel agency, tour operator and other reservation services and related services</v>
      </c>
      <c r="B138" t="str">
        <f>VLOOKUP(C138,'List DFØ'!$A:$B,2,FALSE)</f>
        <v>Reisekostnad, fortsettelse</v>
      </c>
      <c r="C138" s="36">
        <v>714</v>
      </c>
      <c r="D138" s="6">
        <f>D137</f>
        <v>2.5513356332181644E-4</v>
      </c>
      <c r="E138" s="6">
        <f t="shared" ref="E138:BP138" si="56">E137</f>
        <v>9.8823802533847044E-6</v>
      </c>
      <c r="F138" s="6">
        <f t="shared" si="56"/>
        <v>1.1598472664748159E-4</v>
      </c>
      <c r="G138" s="6">
        <f t="shared" si="56"/>
        <v>7.3519599106249567E-5</v>
      </c>
      <c r="H138" s="6">
        <f t="shared" si="56"/>
        <v>0.14176844814714012</v>
      </c>
      <c r="I138" s="6">
        <f t="shared" si="56"/>
        <v>5.5015440852324502E-5</v>
      </c>
      <c r="J138" s="6">
        <f t="shared" si="56"/>
        <v>0</v>
      </c>
      <c r="K138" s="6">
        <f t="shared" si="56"/>
        <v>0</v>
      </c>
      <c r="L138" s="6">
        <f t="shared" si="56"/>
        <v>0</v>
      </c>
      <c r="M138" s="6">
        <f t="shared" si="56"/>
        <v>0</v>
      </c>
      <c r="N138" s="6">
        <f t="shared" si="56"/>
        <v>0</v>
      </c>
      <c r="O138" s="6">
        <f t="shared" si="56"/>
        <v>6.7099577775844677E-6</v>
      </c>
      <c r="P138" s="6">
        <f t="shared" si="56"/>
        <v>0</v>
      </c>
      <c r="Q138" s="6">
        <f t="shared" si="56"/>
        <v>0</v>
      </c>
      <c r="R138" s="6">
        <f t="shared" si="56"/>
        <v>0</v>
      </c>
      <c r="S138" s="6">
        <f t="shared" si="56"/>
        <v>3.4954970538871042E-3</v>
      </c>
      <c r="T138" s="6">
        <f t="shared" si="56"/>
        <v>0</v>
      </c>
      <c r="U138" s="6">
        <f t="shared" si="56"/>
        <v>1.08011681447506E-4</v>
      </c>
      <c r="V138" s="6">
        <f t="shared" si="56"/>
        <v>0</v>
      </c>
      <c r="W138" s="6">
        <f t="shared" si="56"/>
        <v>0</v>
      </c>
      <c r="X138" s="6">
        <f t="shared" si="56"/>
        <v>2.0709746227112554E-5</v>
      </c>
      <c r="Y138" s="6">
        <f t="shared" si="56"/>
        <v>0</v>
      </c>
      <c r="Z138" s="6">
        <f t="shared" si="56"/>
        <v>4.5820313527486523E-5</v>
      </c>
      <c r="AA138" s="6">
        <f t="shared" si="56"/>
        <v>0</v>
      </c>
      <c r="AB138" s="6">
        <f t="shared" si="56"/>
        <v>0</v>
      </c>
      <c r="AC138" s="6">
        <f t="shared" si="56"/>
        <v>4.9677503762286239E-5</v>
      </c>
      <c r="AD138" s="6">
        <f t="shared" si="56"/>
        <v>6.1765738575066863E-2</v>
      </c>
      <c r="AE138" s="6">
        <f t="shared" si="56"/>
        <v>0</v>
      </c>
      <c r="AF138" s="6">
        <f t="shared" si="56"/>
        <v>0</v>
      </c>
      <c r="AG138" s="6">
        <f t="shared" si="56"/>
        <v>0</v>
      </c>
      <c r="AH138" s="6">
        <f t="shared" si="56"/>
        <v>3.9827392917728957E-3</v>
      </c>
      <c r="AI138" s="6">
        <f t="shared" si="56"/>
        <v>8.5242037205451281E-3</v>
      </c>
      <c r="AJ138" s="6">
        <f t="shared" si="56"/>
        <v>1.1366622085396539E-2</v>
      </c>
      <c r="AK138" s="6">
        <f t="shared" si="56"/>
        <v>2.6478464004379608E-2</v>
      </c>
      <c r="AL138" s="6">
        <f t="shared" si="56"/>
        <v>3.5400880886529164E-3</v>
      </c>
      <c r="AM138" s="6">
        <f t="shared" si="56"/>
        <v>6.949228317298449E-2</v>
      </c>
      <c r="AN138" s="6">
        <f t="shared" si="56"/>
        <v>4.8600978017806972E-3</v>
      </c>
      <c r="AO138" s="6">
        <f t="shared" si="56"/>
        <v>9.1846689029932815E-5</v>
      </c>
      <c r="AP138" s="6">
        <f t="shared" si="56"/>
        <v>9.1966966058583334E-4</v>
      </c>
      <c r="AQ138" s="6">
        <f t="shared" si="56"/>
        <v>5.4336893006732487E-2</v>
      </c>
      <c r="AR138" s="6">
        <f t="shared" si="56"/>
        <v>0.20529829799375729</v>
      </c>
      <c r="AS138" s="6">
        <f t="shared" si="56"/>
        <v>3.0347544377555059E-4</v>
      </c>
      <c r="AT138" s="6">
        <f t="shared" si="56"/>
        <v>3.3201639932816636E-3</v>
      </c>
      <c r="AU138" s="6">
        <f t="shared" si="56"/>
        <v>1.4937577533057312E-5</v>
      </c>
      <c r="AV138" s="6">
        <f t="shared" si="56"/>
        <v>2.3740708192590216E-3</v>
      </c>
      <c r="AW138" s="6">
        <f t="shared" si="56"/>
        <v>6.694008684271311E-3</v>
      </c>
      <c r="AX138" s="6">
        <f t="shared" si="56"/>
        <v>4.2756646213023353E-3</v>
      </c>
      <c r="AY138" s="6">
        <f t="shared" si="56"/>
        <v>1.4991694688667033E-3</v>
      </c>
      <c r="AZ138" s="6">
        <f t="shared" si="56"/>
        <v>1.8638771604401297E-5</v>
      </c>
      <c r="BA138" s="6">
        <f t="shared" si="56"/>
        <v>6.6250875289916977E-3</v>
      </c>
      <c r="BB138" s="6">
        <f t="shared" si="56"/>
        <v>2.9719693214111552E-3</v>
      </c>
      <c r="BC138" s="6">
        <f t="shared" si="56"/>
        <v>9.7892966747613569E-4</v>
      </c>
      <c r="BD138" s="6">
        <f t="shared" si="56"/>
        <v>0.25103549502573635</v>
      </c>
      <c r="BE138" s="6">
        <f t="shared" si="56"/>
        <v>6.5807046427077784E-2</v>
      </c>
      <c r="BF138" s="6">
        <f t="shared" si="56"/>
        <v>1.9465435451460861E-2</v>
      </c>
      <c r="BG138" s="6">
        <f t="shared" si="56"/>
        <v>3.245215318137012E-3</v>
      </c>
      <c r="BH138" s="6">
        <f t="shared" si="56"/>
        <v>2.5010428428954702E-3</v>
      </c>
      <c r="BI138" s="6">
        <f t="shared" si="56"/>
        <v>2.1895102827051337E-2</v>
      </c>
      <c r="BJ138" s="6">
        <f t="shared" si="56"/>
        <v>5.8938607161167244E-4</v>
      </c>
      <c r="BK138" s="6">
        <f t="shared" si="56"/>
        <v>1.7544637398192423E-3</v>
      </c>
      <c r="BL138" s="6">
        <f t="shared" si="56"/>
        <v>3.8905812834828034E-3</v>
      </c>
      <c r="BM138" s="6">
        <f t="shared" si="56"/>
        <v>0</v>
      </c>
      <c r="BN138" s="6">
        <f t="shared" si="56"/>
        <v>4.0787609103191185E-3</v>
      </c>
      <c r="BO138" s="6">
        <f t="shared" si="56"/>
        <v>0</v>
      </c>
      <c r="BP138" s="6">
        <f t="shared" si="56"/>
        <v>0</v>
      </c>
      <c r="BR138" s="8">
        <f t="shared" si="38"/>
        <v>0.99999999999999967</v>
      </c>
    </row>
    <row r="139" spans="1:70" customFormat="1" ht="14.4" x14ac:dyDescent="0.55000000000000004">
      <c r="A139" t="str">
        <f t="shared" si="44"/>
        <v>Accommodation and food services</v>
      </c>
      <c r="B139" t="s">
        <v>178</v>
      </c>
      <c r="C139" s="36">
        <v>715</v>
      </c>
      <c r="D139" s="6">
        <v>0</v>
      </c>
      <c r="E139" s="6">
        <v>0</v>
      </c>
      <c r="F139" s="6">
        <v>0</v>
      </c>
      <c r="G139" s="6">
        <v>0</v>
      </c>
      <c r="H139" s="6">
        <f>DFØ_matchingmatrise_prosent!F101+DFØ_matchingmatrise_prosent!AC101+DFØ_matchingmatrise_prosent!AD101+DFØ_matchingmatrise_prosent!AE101</f>
        <v>0.4168455106275184</v>
      </c>
      <c r="I139" s="6">
        <v>0</v>
      </c>
      <c r="J139" s="6">
        <v>0</v>
      </c>
      <c r="K139" s="6">
        <v>0</v>
      </c>
      <c r="L139" s="6">
        <v>0</v>
      </c>
      <c r="M139" s="6">
        <v>0</v>
      </c>
      <c r="N139" s="6">
        <v>0</v>
      </c>
      <c r="O139" s="6">
        <v>0</v>
      </c>
      <c r="P139" s="6">
        <v>0</v>
      </c>
      <c r="Q139" s="6">
        <v>0</v>
      </c>
      <c r="R139" s="6">
        <v>0</v>
      </c>
      <c r="S139" s="6">
        <v>0</v>
      </c>
      <c r="T139" s="6">
        <v>0</v>
      </c>
      <c r="U139" s="6">
        <v>0</v>
      </c>
      <c r="V139" s="6">
        <v>0</v>
      </c>
      <c r="W139" s="6">
        <v>0</v>
      </c>
      <c r="X139" s="6">
        <v>0</v>
      </c>
      <c r="Y139" s="6">
        <v>0</v>
      </c>
      <c r="Z139" s="6">
        <v>0</v>
      </c>
      <c r="AA139" s="6">
        <v>0</v>
      </c>
      <c r="AB139" s="6">
        <v>0</v>
      </c>
      <c r="AC139" s="6">
        <v>0</v>
      </c>
      <c r="AD139" s="6">
        <v>0</v>
      </c>
      <c r="AE139" s="6">
        <v>0</v>
      </c>
      <c r="AF139" s="6">
        <v>0</v>
      </c>
      <c r="AG139" s="6">
        <v>0</v>
      </c>
      <c r="AH139" s="6">
        <v>0</v>
      </c>
      <c r="AI139" s="6">
        <v>0</v>
      </c>
      <c r="AJ139" s="6">
        <v>0</v>
      </c>
      <c r="AK139" s="6">
        <v>0</v>
      </c>
      <c r="AL139" s="6">
        <v>0</v>
      </c>
      <c r="AM139" s="6">
        <f>1-H139</f>
        <v>0.5831544893724816</v>
      </c>
      <c r="AN139" s="6">
        <v>0</v>
      </c>
      <c r="AO139" s="6">
        <v>0</v>
      </c>
      <c r="AP139" s="6">
        <v>0</v>
      </c>
      <c r="AQ139" s="6">
        <v>0</v>
      </c>
      <c r="AR139" s="6">
        <v>0</v>
      </c>
      <c r="AS139" s="6">
        <v>0</v>
      </c>
      <c r="AT139" s="6">
        <v>0</v>
      </c>
      <c r="AU139" s="6">
        <v>0</v>
      </c>
      <c r="AV139" s="6">
        <v>0</v>
      </c>
      <c r="AW139" s="6">
        <v>0</v>
      </c>
      <c r="AX139" s="6">
        <v>0</v>
      </c>
      <c r="AY139" s="6">
        <v>0</v>
      </c>
      <c r="AZ139" s="6">
        <v>0</v>
      </c>
      <c r="BA139" s="6">
        <v>0</v>
      </c>
      <c r="BB139" s="6">
        <v>0</v>
      </c>
      <c r="BC139" s="6">
        <v>0</v>
      </c>
      <c r="BD139" s="6">
        <v>0</v>
      </c>
      <c r="BE139" s="6">
        <v>0</v>
      </c>
      <c r="BF139" s="6">
        <v>0</v>
      </c>
      <c r="BG139" s="6">
        <v>0</v>
      </c>
      <c r="BH139" s="6">
        <v>0</v>
      </c>
      <c r="BI139" s="6">
        <v>0</v>
      </c>
      <c r="BJ139" s="6">
        <v>0</v>
      </c>
      <c r="BK139" s="6">
        <v>0</v>
      </c>
      <c r="BL139" s="6">
        <v>0</v>
      </c>
      <c r="BM139" s="6">
        <v>0</v>
      </c>
      <c r="BN139" s="6">
        <v>0</v>
      </c>
      <c r="BO139" s="6">
        <v>0</v>
      </c>
      <c r="BP139" s="6">
        <v>0</v>
      </c>
      <c r="BR139" s="8">
        <f t="shared" si="38"/>
        <v>1</v>
      </c>
    </row>
    <row r="140" spans="1:70" customFormat="1" ht="14.4" x14ac:dyDescent="0.55000000000000004">
      <c r="A140" t="str">
        <f t="shared" si="44"/>
        <v>Accommodation and food services</v>
      </c>
      <c r="B140" t="s">
        <v>179</v>
      </c>
      <c r="C140" s="36">
        <v>716</v>
      </c>
      <c r="D140" s="6">
        <f t="shared" ref="D140:AL140" si="57">D139</f>
        <v>0</v>
      </c>
      <c r="E140" s="6">
        <f t="shared" si="57"/>
        <v>0</v>
      </c>
      <c r="F140" s="6">
        <f t="shared" si="57"/>
        <v>0</v>
      </c>
      <c r="G140" s="6">
        <f t="shared" si="57"/>
        <v>0</v>
      </c>
      <c r="H140" s="6">
        <f t="shared" si="57"/>
        <v>0.4168455106275184</v>
      </c>
      <c r="I140" s="6">
        <f t="shared" si="57"/>
        <v>0</v>
      </c>
      <c r="J140" s="6">
        <f t="shared" si="57"/>
        <v>0</v>
      </c>
      <c r="K140" s="6">
        <f t="shared" si="57"/>
        <v>0</v>
      </c>
      <c r="L140" s="6">
        <f t="shared" si="57"/>
        <v>0</v>
      </c>
      <c r="M140" s="6">
        <f t="shared" si="57"/>
        <v>0</v>
      </c>
      <c r="N140" s="6">
        <f t="shared" si="57"/>
        <v>0</v>
      </c>
      <c r="O140" s="6">
        <f t="shared" si="57"/>
        <v>0</v>
      </c>
      <c r="P140" s="6">
        <f t="shared" si="57"/>
        <v>0</v>
      </c>
      <c r="Q140" s="6">
        <f t="shared" si="57"/>
        <v>0</v>
      </c>
      <c r="R140" s="6">
        <f t="shared" si="57"/>
        <v>0</v>
      </c>
      <c r="S140" s="6">
        <f t="shared" si="57"/>
        <v>0</v>
      </c>
      <c r="T140" s="6">
        <f t="shared" si="57"/>
        <v>0</v>
      </c>
      <c r="U140" s="6">
        <f t="shared" si="57"/>
        <v>0</v>
      </c>
      <c r="V140" s="6">
        <f t="shared" si="57"/>
        <v>0</v>
      </c>
      <c r="W140" s="6">
        <f t="shared" si="57"/>
        <v>0</v>
      </c>
      <c r="X140" s="6">
        <f t="shared" si="57"/>
        <v>0</v>
      </c>
      <c r="Y140" s="6">
        <f t="shared" si="57"/>
        <v>0</v>
      </c>
      <c r="Z140" s="6">
        <f t="shared" si="57"/>
        <v>0</v>
      </c>
      <c r="AA140" s="6">
        <f t="shared" si="57"/>
        <v>0</v>
      </c>
      <c r="AB140" s="6">
        <f t="shared" si="57"/>
        <v>0</v>
      </c>
      <c r="AC140" s="6">
        <f t="shared" si="57"/>
        <v>0</v>
      </c>
      <c r="AD140" s="6">
        <f t="shared" si="57"/>
        <v>0</v>
      </c>
      <c r="AE140" s="6">
        <f t="shared" si="57"/>
        <v>0</v>
      </c>
      <c r="AF140" s="6">
        <f t="shared" si="57"/>
        <v>0</v>
      </c>
      <c r="AG140" s="6">
        <f t="shared" si="57"/>
        <v>0</v>
      </c>
      <c r="AH140" s="6">
        <f t="shared" si="57"/>
        <v>0</v>
      </c>
      <c r="AI140" s="6">
        <f t="shared" si="57"/>
        <v>0</v>
      </c>
      <c r="AJ140" s="6">
        <f t="shared" si="57"/>
        <v>0</v>
      </c>
      <c r="AK140" s="6">
        <f t="shared" si="57"/>
        <v>0</v>
      </c>
      <c r="AL140" s="6">
        <f t="shared" si="57"/>
        <v>0</v>
      </c>
      <c r="AM140" s="6">
        <f>AM139</f>
        <v>0.5831544893724816</v>
      </c>
      <c r="AN140" s="6">
        <v>0</v>
      </c>
      <c r="AO140" s="6">
        <v>0</v>
      </c>
      <c r="AP140" s="6">
        <v>0</v>
      </c>
      <c r="AQ140" s="6">
        <v>0</v>
      </c>
      <c r="AR140" s="6">
        <v>0</v>
      </c>
      <c r="AS140" s="6">
        <v>0</v>
      </c>
      <c r="AT140" s="6">
        <v>0</v>
      </c>
      <c r="AU140" s="6">
        <v>0</v>
      </c>
      <c r="AV140" s="6">
        <v>0</v>
      </c>
      <c r="AW140" s="6">
        <v>0</v>
      </c>
      <c r="AX140" s="6">
        <v>0</v>
      </c>
      <c r="AY140" s="6">
        <v>0</v>
      </c>
      <c r="AZ140" s="6">
        <v>0</v>
      </c>
      <c r="BA140" s="6">
        <v>0</v>
      </c>
      <c r="BB140" s="6">
        <v>0</v>
      </c>
      <c r="BC140" s="6">
        <v>0</v>
      </c>
      <c r="BD140" s="6">
        <v>0</v>
      </c>
      <c r="BE140" s="6">
        <v>0</v>
      </c>
      <c r="BF140" s="6">
        <v>0</v>
      </c>
      <c r="BG140" s="6">
        <v>0</v>
      </c>
      <c r="BH140" s="6">
        <v>0</v>
      </c>
      <c r="BI140" s="6">
        <v>0</v>
      </c>
      <c r="BJ140" s="6">
        <v>0</v>
      </c>
      <c r="BK140" s="6">
        <v>0</v>
      </c>
      <c r="BL140" s="6">
        <v>0</v>
      </c>
      <c r="BM140" s="6">
        <v>0</v>
      </c>
      <c r="BN140" s="6">
        <v>0</v>
      </c>
      <c r="BO140" s="6">
        <v>0</v>
      </c>
      <c r="BP140" s="6">
        <v>0</v>
      </c>
      <c r="BR140" s="8">
        <f t="shared" si="38"/>
        <v>1</v>
      </c>
    </row>
    <row r="141" spans="1:70" ht="14.25" customHeight="1" x14ac:dyDescent="0.55000000000000004">
      <c r="A141" t="str">
        <f t="shared" si="44"/>
        <v>Accommodation and food services</v>
      </c>
      <c r="B141" t="str">
        <f>VLOOKUP(C141,'List DFØ'!$A:$B,2,FALSE)</f>
        <v>Annen kostnadsgodtgjørelse</v>
      </c>
      <c r="C141" s="36">
        <v>719</v>
      </c>
      <c r="D141" s="6">
        <v>0</v>
      </c>
      <c r="E141" s="6">
        <v>0</v>
      </c>
      <c r="F141" s="6">
        <v>0</v>
      </c>
      <c r="G141" s="6">
        <v>0</v>
      </c>
      <c r="H141" s="6">
        <v>0</v>
      </c>
      <c r="I141" s="6">
        <v>0</v>
      </c>
      <c r="J141" s="6">
        <v>0</v>
      </c>
      <c r="K141" s="6">
        <v>0</v>
      </c>
      <c r="L141" s="6">
        <v>0</v>
      </c>
      <c r="M141" s="6">
        <v>0</v>
      </c>
      <c r="N141" s="6">
        <v>0</v>
      </c>
      <c r="O141" s="6">
        <v>0</v>
      </c>
      <c r="P141" s="6">
        <v>0</v>
      </c>
      <c r="Q141" s="6">
        <v>0</v>
      </c>
      <c r="R141" s="6">
        <v>0</v>
      </c>
      <c r="S141" s="6">
        <v>0</v>
      </c>
      <c r="T141" s="6">
        <v>0</v>
      </c>
      <c r="U141" s="6">
        <v>0</v>
      </c>
      <c r="V141" s="6">
        <v>0</v>
      </c>
      <c r="W141" s="6">
        <v>0</v>
      </c>
      <c r="X141" s="6">
        <v>0</v>
      </c>
      <c r="Y141" s="6">
        <v>0</v>
      </c>
      <c r="Z141" s="6">
        <v>0</v>
      </c>
      <c r="AA141" s="6">
        <v>0</v>
      </c>
      <c r="AB141" s="6">
        <v>0</v>
      </c>
      <c r="AC141" s="6">
        <v>0</v>
      </c>
      <c r="AD141" s="6">
        <v>0</v>
      </c>
      <c r="AE141" s="6">
        <v>0</v>
      </c>
      <c r="AF141" s="6">
        <v>0</v>
      </c>
      <c r="AG141" s="6">
        <v>0</v>
      </c>
      <c r="AH141" s="6">
        <v>0</v>
      </c>
      <c r="AI141" s="6">
        <v>0</v>
      </c>
      <c r="AJ141" s="6">
        <v>0</v>
      </c>
      <c r="AK141" s="6">
        <v>0</v>
      </c>
      <c r="AL141" s="6">
        <v>0</v>
      </c>
      <c r="AM141" s="6">
        <v>1</v>
      </c>
      <c r="AN141" s="6">
        <v>0</v>
      </c>
      <c r="AO141" s="6">
        <v>0</v>
      </c>
      <c r="AP141" s="6">
        <v>0</v>
      </c>
      <c r="AQ141" s="6">
        <v>0</v>
      </c>
      <c r="AR141" s="6">
        <v>0</v>
      </c>
      <c r="AS141" s="6">
        <v>0</v>
      </c>
      <c r="AT141" s="6">
        <v>0</v>
      </c>
      <c r="AU141" s="6">
        <v>0</v>
      </c>
      <c r="AV141" s="6">
        <v>0</v>
      </c>
      <c r="AW141" s="6">
        <v>0</v>
      </c>
      <c r="AX141" s="6">
        <v>0</v>
      </c>
      <c r="AY141" s="6">
        <v>0</v>
      </c>
      <c r="AZ141" s="6">
        <v>0</v>
      </c>
      <c r="BA141" s="6">
        <v>0</v>
      </c>
      <c r="BB141" s="6">
        <v>0</v>
      </c>
      <c r="BC141" s="6">
        <v>0</v>
      </c>
      <c r="BD141" s="6">
        <v>0</v>
      </c>
      <c r="BE141" s="6">
        <v>0</v>
      </c>
      <c r="BF141" s="6">
        <v>0</v>
      </c>
      <c r="BG141" s="6">
        <v>0</v>
      </c>
      <c r="BH141" s="6">
        <v>0</v>
      </c>
      <c r="BI141" s="6">
        <v>0</v>
      </c>
      <c r="BJ141" s="6">
        <v>0</v>
      </c>
      <c r="BK141" s="6">
        <v>0</v>
      </c>
      <c r="BL141" s="6">
        <v>0</v>
      </c>
      <c r="BM141" s="6">
        <v>0</v>
      </c>
      <c r="BN141" s="6">
        <v>0</v>
      </c>
      <c r="BO141" s="6">
        <v>0</v>
      </c>
      <c r="BP141" s="6">
        <v>0</v>
      </c>
      <c r="BR141" s="8">
        <f t="shared" si="38"/>
        <v>1</v>
      </c>
    </row>
    <row r="142" spans="1:70" ht="14.25" customHeight="1" x14ac:dyDescent="0.55000000000000004">
      <c r="A142" t="str">
        <f t="shared" si="44"/>
        <v>Services furnished by membership organisations</v>
      </c>
      <c r="B142" t="str">
        <f>VLOOKUP(C142,'List DFØ'!$A:$B,2,FALSE)</f>
        <v>Salgskostnad</v>
      </c>
      <c r="C142">
        <v>730</v>
      </c>
      <c r="D142" s="6">
        <v>0</v>
      </c>
      <c r="E142" s="6">
        <v>0</v>
      </c>
      <c r="F142" s="6">
        <v>0</v>
      </c>
      <c r="G142" s="6">
        <v>0</v>
      </c>
      <c r="H142" s="6">
        <v>0</v>
      </c>
      <c r="I142" s="6">
        <v>0</v>
      </c>
      <c r="J142" s="6">
        <v>0</v>
      </c>
      <c r="K142" s="6">
        <v>0</v>
      </c>
      <c r="L142" s="6">
        <v>0</v>
      </c>
      <c r="M142" s="6">
        <v>0</v>
      </c>
      <c r="N142" s="6">
        <v>0</v>
      </c>
      <c r="O142" s="6">
        <v>0</v>
      </c>
      <c r="P142" s="6">
        <v>0</v>
      </c>
      <c r="Q142" s="6">
        <v>0</v>
      </c>
      <c r="R142" s="6">
        <v>0</v>
      </c>
      <c r="S142" s="6">
        <v>0</v>
      </c>
      <c r="T142" s="6">
        <v>0</v>
      </c>
      <c r="U142" s="6">
        <v>0</v>
      </c>
      <c r="V142" s="6">
        <v>0</v>
      </c>
      <c r="W142" s="6">
        <v>0</v>
      </c>
      <c r="X142" s="6">
        <v>0</v>
      </c>
      <c r="Y142" s="6">
        <v>0</v>
      </c>
      <c r="Z142" s="6">
        <v>0</v>
      </c>
      <c r="AA142" s="6">
        <v>0</v>
      </c>
      <c r="AB142" s="6">
        <v>0</v>
      </c>
      <c r="AC142" s="6">
        <v>0</v>
      </c>
      <c r="AD142" s="6">
        <v>0</v>
      </c>
      <c r="AE142" s="6">
        <v>0</v>
      </c>
      <c r="AF142" s="6">
        <v>8.1254695635062015E-3</v>
      </c>
      <c r="AG142" s="6">
        <v>0</v>
      </c>
      <c r="AH142" s="6">
        <v>0</v>
      </c>
      <c r="AI142" s="6">
        <v>0</v>
      </c>
      <c r="AJ142" s="6">
        <v>0</v>
      </c>
      <c r="AK142" s="6">
        <v>5.905069713034973E-2</v>
      </c>
      <c r="AL142" s="6">
        <v>3.2349130662835297E-3</v>
      </c>
      <c r="AM142" s="6">
        <v>0</v>
      </c>
      <c r="AN142" s="6">
        <v>5.9898124379554364E-2</v>
      </c>
      <c r="AO142" s="6">
        <v>0</v>
      </c>
      <c r="AP142" s="6">
        <v>3.4459154284577249E-2</v>
      </c>
      <c r="AQ142" s="6">
        <v>0.22661386828153834</v>
      </c>
      <c r="AR142" s="6">
        <v>0</v>
      </c>
      <c r="AS142" s="6">
        <v>0</v>
      </c>
      <c r="AT142" s="6">
        <v>1.0663040130625526E-2</v>
      </c>
      <c r="AU142" s="6">
        <v>0</v>
      </c>
      <c r="AV142" s="6">
        <v>0</v>
      </c>
      <c r="AW142" s="6">
        <v>0</v>
      </c>
      <c r="AX142" s="6">
        <v>0</v>
      </c>
      <c r="AY142" s="6">
        <v>0</v>
      </c>
      <c r="AZ142" s="6">
        <v>0</v>
      </c>
      <c r="BA142" s="6">
        <v>0</v>
      </c>
      <c r="BB142" s="6">
        <v>0</v>
      </c>
      <c r="BC142" s="6">
        <v>0</v>
      </c>
      <c r="BD142" s="6">
        <v>3.2413507042263826E-3</v>
      </c>
      <c r="BE142" s="6">
        <v>8.6908112228512732E-2</v>
      </c>
      <c r="BF142" s="6">
        <v>1.3753135605185518E-2</v>
      </c>
      <c r="BG142" s="6">
        <v>0</v>
      </c>
      <c r="BH142" s="6">
        <v>0</v>
      </c>
      <c r="BI142" s="6">
        <v>0.13489777689341542</v>
      </c>
      <c r="BJ142" s="6">
        <v>0</v>
      </c>
      <c r="BK142" s="6">
        <v>0</v>
      </c>
      <c r="BL142" s="6">
        <v>0.35915435773222498</v>
      </c>
      <c r="BM142" s="6">
        <v>0</v>
      </c>
      <c r="BN142" s="6">
        <v>0</v>
      </c>
      <c r="BO142" s="6">
        <v>0</v>
      </c>
      <c r="BP142" s="6">
        <v>0</v>
      </c>
      <c r="BR142" s="8">
        <f t="shared" si="38"/>
        <v>1</v>
      </c>
    </row>
    <row r="143" spans="1:70" ht="14.25" customHeight="1" x14ac:dyDescent="0.55000000000000004">
      <c r="A143" t="str">
        <f t="shared" si="44"/>
        <v>Advertising and market research services</v>
      </c>
      <c r="B143" t="str">
        <f>VLOOKUP(C143,'List DFØ'!$A:$B,2,FALSE)</f>
        <v>Reklamekostnad</v>
      </c>
      <c r="C143" s="36">
        <v>732</v>
      </c>
      <c r="D143" s="6">
        <v>3.8279605134488678E-5</v>
      </c>
      <c r="E143" s="6">
        <v>0</v>
      </c>
      <c r="F143" s="6">
        <v>0</v>
      </c>
      <c r="G143" s="6">
        <v>0</v>
      </c>
      <c r="H143" s="6">
        <v>3.1884040106643993E-6</v>
      </c>
      <c r="I143" s="6">
        <v>6.1473696380539558E-4</v>
      </c>
      <c r="J143" s="6">
        <v>0</v>
      </c>
      <c r="K143" s="6">
        <v>0</v>
      </c>
      <c r="L143" s="6">
        <f>DFØ_matchingmatrise_prosent!J105+DFØ_matchingmatrise_prosent!BQ105</f>
        <v>4.5731164460338133E-2</v>
      </c>
      <c r="M143" s="6">
        <v>0</v>
      </c>
      <c r="N143" s="6">
        <v>0</v>
      </c>
      <c r="O143" s="6">
        <v>0</v>
      </c>
      <c r="P143" s="6">
        <v>0</v>
      </c>
      <c r="Q143" s="6">
        <v>2.5134388731305269E-4</v>
      </c>
      <c r="R143" s="6">
        <v>1.0239784803574439E-4</v>
      </c>
      <c r="S143" s="6">
        <v>1.8800214620195007E-3</v>
      </c>
      <c r="T143" s="6">
        <v>0</v>
      </c>
      <c r="U143" s="6">
        <v>0</v>
      </c>
      <c r="V143" s="6">
        <v>0</v>
      </c>
      <c r="W143" s="6">
        <v>0</v>
      </c>
      <c r="X143" s="6">
        <v>0</v>
      </c>
      <c r="Y143" s="6">
        <v>1.7240167592544054E-4</v>
      </c>
      <c r="Z143" s="6">
        <v>0</v>
      </c>
      <c r="AA143" s="6">
        <v>0</v>
      </c>
      <c r="AB143" s="6">
        <v>0</v>
      </c>
      <c r="AC143" s="6">
        <v>0</v>
      </c>
      <c r="AD143" s="6">
        <v>1.941541572421266E-5</v>
      </c>
      <c r="AE143" s="6">
        <v>0</v>
      </c>
      <c r="AF143" s="6">
        <v>0</v>
      </c>
      <c r="AG143" s="6">
        <v>0</v>
      </c>
      <c r="AH143" s="6">
        <v>0</v>
      </c>
      <c r="AI143" s="6">
        <v>0</v>
      </c>
      <c r="AJ143" s="6">
        <v>0</v>
      </c>
      <c r="AK143" s="6">
        <v>3.8949495353371843E-3</v>
      </c>
      <c r="AL143" s="6">
        <v>4.2237122971515223E-4</v>
      </c>
      <c r="AM143" s="6">
        <v>1.3637555286561409E-3</v>
      </c>
      <c r="AN143" s="6">
        <v>1.2280669415842703E-2</v>
      </c>
      <c r="AO143" s="6">
        <v>1.2699488585298414E-2</v>
      </c>
      <c r="AP143" s="6">
        <v>2.2321967002271816E-2</v>
      </c>
      <c r="AQ143" s="6">
        <v>1.0717658685463228E-2</v>
      </c>
      <c r="AR143" s="6">
        <v>1.7323124281821134E-3</v>
      </c>
      <c r="AS143" s="6">
        <v>0</v>
      </c>
      <c r="AT143" s="6">
        <v>-1.4972876150329574E-5</v>
      </c>
      <c r="AU143" s="6">
        <v>0</v>
      </c>
      <c r="AV143" s="6">
        <v>3.3494654492677599E-5</v>
      </c>
      <c r="AW143" s="6">
        <v>3.2708896694002968E-3</v>
      </c>
      <c r="AX143" s="6">
        <v>2.3924753209055426E-4</v>
      </c>
      <c r="AY143" s="6">
        <v>1.9139802567244341E-3</v>
      </c>
      <c r="AZ143" s="6">
        <v>0.81032546617772561</v>
      </c>
      <c r="BA143" s="6">
        <v>2.0207954180742782E-2</v>
      </c>
      <c r="BB143" s="6">
        <v>1.4689798470360031E-5</v>
      </c>
      <c r="BC143" s="6">
        <v>3.8303529887697735E-3</v>
      </c>
      <c r="BD143" s="6">
        <v>1.1833047044600587E-3</v>
      </c>
      <c r="BE143" s="6">
        <v>7.6351463980942101E-3</v>
      </c>
      <c r="BF143" s="6">
        <v>2.5417821454612431E-3</v>
      </c>
      <c r="BG143" s="6">
        <v>4.3071254707198305E-3</v>
      </c>
      <c r="BH143" s="6">
        <v>0</v>
      </c>
      <c r="BI143" s="6">
        <v>1.1111047756237969E-3</v>
      </c>
      <c r="BJ143" s="6">
        <v>7.8709356549579029E-3</v>
      </c>
      <c r="BK143" s="6">
        <v>1.1369987274199831E-3</v>
      </c>
      <c r="BL143" s="6">
        <v>2.0146377607923437E-2</v>
      </c>
      <c r="BM143" s="6">
        <v>0</v>
      </c>
      <c r="BN143" s="6">
        <v>0</v>
      </c>
      <c r="BO143" s="6">
        <v>0</v>
      </c>
      <c r="BP143" s="6">
        <v>0</v>
      </c>
      <c r="BR143" s="8">
        <f t="shared" si="38"/>
        <v>1</v>
      </c>
    </row>
    <row r="144" spans="1:70" ht="14.25" customHeight="1" x14ac:dyDescent="0.55000000000000004">
      <c r="A144" t="str">
        <f t="shared" si="44"/>
        <v>Accommodation and food services</v>
      </c>
      <c r="B144" t="str">
        <f>VLOOKUP(C144,'List DFØ'!$A:$B,2,FALSE)</f>
        <v>Representasjon</v>
      </c>
      <c r="C144" s="36">
        <v>735</v>
      </c>
      <c r="D144" s="6">
        <v>2.1202178221951351E-3</v>
      </c>
      <c r="E144" s="6">
        <v>0</v>
      </c>
      <c r="F144" s="6">
        <v>0</v>
      </c>
      <c r="G144" s="6">
        <v>0</v>
      </c>
      <c r="H144" s="6">
        <f>DFØ_matchingmatrise_prosent!F106+DFØ_matchingmatrise_prosent!BQ106</f>
        <v>0.28776216393866028</v>
      </c>
      <c r="I144" s="6">
        <v>0</v>
      </c>
      <c r="J144" s="6">
        <v>0</v>
      </c>
      <c r="K144" s="6">
        <v>0</v>
      </c>
      <c r="L144" s="6">
        <v>7.5456876587351701E-4</v>
      </c>
      <c r="M144" s="6">
        <v>0</v>
      </c>
      <c r="N144" s="6">
        <v>0</v>
      </c>
      <c r="O144" s="6">
        <v>0</v>
      </c>
      <c r="P144" s="6">
        <v>0</v>
      </c>
      <c r="Q144" s="6">
        <v>0</v>
      </c>
      <c r="R144" s="6">
        <v>0</v>
      </c>
      <c r="S144" s="6">
        <v>0</v>
      </c>
      <c r="T144" s="6">
        <v>0</v>
      </c>
      <c r="U144" s="6">
        <v>0</v>
      </c>
      <c r="V144" s="6">
        <v>0</v>
      </c>
      <c r="W144" s="6">
        <v>0</v>
      </c>
      <c r="X144" s="6">
        <v>0</v>
      </c>
      <c r="Y144" s="6">
        <v>0</v>
      </c>
      <c r="Z144" s="6">
        <v>0</v>
      </c>
      <c r="AA144" s="6">
        <v>0</v>
      </c>
      <c r="AB144" s="6">
        <v>0</v>
      </c>
      <c r="AC144" s="6">
        <v>0</v>
      </c>
      <c r="AD144" s="6">
        <v>1.5737575164840745E-2</v>
      </c>
      <c r="AE144" s="6">
        <v>0</v>
      </c>
      <c r="AF144" s="6">
        <v>0</v>
      </c>
      <c r="AG144" s="6">
        <v>0</v>
      </c>
      <c r="AH144" s="6">
        <v>1.0657614874022051E-3</v>
      </c>
      <c r="AI144" s="6">
        <v>6.9845406887911734E-3</v>
      </c>
      <c r="AJ144" s="6">
        <v>0</v>
      </c>
      <c r="AK144" s="6">
        <v>8.6603823954491208E-3</v>
      </c>
      <c r="AL144" s="6">
        <v>0</v>
      </c>
      <c r="AM144" s="6">
        <v>0.38980543481163865</v>
      </c>
      <c r="AN144" s="6">
        <v>-6.2611279869873001E-3</v>
      </c>
      <c r="AO144" s="6">
        <v>0</v>
      </c>
      <c r="AP144" s="6">
        <v>2.2409622036137253E-4</v>
      </c>
      <c r="AQ144" s="6">
        <v>5.3100335252962731E-3</v>
      </c>
      <c r="AR144" s="6">
        <v>7.5679400789450835E-3</v>
      </c>
      <c r="AS144" s="6">
        <v>0</v>
      </c>
      <c r="AT144" s="6">
        <v>0</v>
      </c>
      <c r="AU144" s="6">
        <v>0</v>
      </c>
      <c r="AV144" s="6">
        <v>0</v>
      </c>
      <c r="AW144" s="6">
        <v>1.2844877602741717E-2</v>
      </c>
      <c r="AX144" s="6">
        <v>0</v>
      </c>
      <c r="AY144" s="6">
        <v>2.5085397801646175E-4</v>
      </c>
      <c r="AZ144" s="6">
        <v>0</v>
      </c>
      <c r="BA144" s="6">
        <v>7.8667506481188785E-3</v>
      </c>
      <c r="BB144" s="6">
        <v>0</v>
      </c>
      <c r="BC144" s="6">
        <v>0</v>
      </c>
      <c r="BD144" s="6">
        <v>6.0176892525610044E-2</v>
      </c>
      <c r="BE144" s="6">
        <v>0.15243519927497176</v>
      </c>
      <c r="BF144" s="6">
        <v>2.2389239314243487E-2</v>
      </c>
      <c r="BG144" s="6">
        <v>6.7563338079100373E-3</v>
      </c>
      <c r="BH144" s="6">
        <v>8.2780140385578938E-4</v>
      </c>
      <c r="BI144" s="6">
        <v>6.860953295621728E-3</v>
      </c>
      <c r="BJ144" s="6">
        <v>2.1366069487588771E-3</v>
      </c>
      <c r="BK144" s="6">
        <v>0</v>
      </c>
      <c r="BL144" s="6">
        <v>8.1560454897265846E-3</v>
      </c>
      <c r="BM144" s="6">
        <v>0</v>
      </c>
      <c r="BN144" s="6">
        <v>-4.3314120204175735E-4</v>
      </c>
      <c r="BO144" s="6">
        <v>0</v>
      </c>
      <c r="BP144" s="6">
        <v>0</v>
      </c>
      <c r="BR144" s="8">
        <f t="shared" si="38"/>
        <v>1</v>
      </c>
    </row>
    <row r="145" spans="1:70" ht="14.25" customHeight="1" x14ac:dyDescent="0.55000000000000004">
      <c r="A145" t="str">
        <f t="shared" si="44"/>
        <v>Public administration and defence services; compulsory social security services</v>
      </c>
      <c r="B145" t="str">
        <f>VLOOKUP(C145,'List DFØ'!$A:$B,2,FALSE)</f>
        <v>Kontingent</v>
      </c>
      <c r="C145">
        <v>740</v>
      </c>
      <c r="D145" s="6">
        <v>8.0051516512168457E-4</v>
      </c>
      <c r="E145" s="6">
        <v>0</v>
      </c>
      <c r="F145" s="6">
        <v>5.7533515123391998E-4</v>
      </c>
      <c r="G145" s="6">
        <v>0</v>
      </c>
      <c r="H145" s="6">
        <v>2.1575068171271999E-5</v>
      </c>
      <c r="I145" s="6">
        <v>0</v>
      </c>
      <c r="J145" s="6">
        <v>0</v>
      </c>
      <c r="K145" s="6">
        <v>0</v>
      </c>
      <c r="L145" s="6">
        <v>0</v>
      </c>
      <c r="M145" s="6">
        <v>0</v>
      </c>
      <c r="N145" s="6">
        <v>0</v>
      </c>
      <c r="O145" s="6">
        <v>0</v>
      </c>
      <c r="P145" s="6">
        <v>0</v>
      </c>
      <c r="Q145" s="6">
        <v>0</v>
      </c>
      <c r="R145" s="6">
        <v>0</v>
      </c>
      <c r="S145" s="6">
        <v>0</v>
      </c>
      <c r="T145" s="6">
        <v>0</v>
      </c>
      <c r="U145" s="6">
        <v>0</v>
      </c>
      <c r="V145" s="6">
        <v>0</v>
      </c>
      <c r="W145" s="6">
        <v>0</v>
      </c>
      <c r="X145" s="6">
        <v>0</v>
      </c>
      <c r="Y145" s="6">
        <v>0</v>
      </c>
      <c r="Z145" s="6">
        <v>0</v>
      </c>
      <c r="AA145" s="6">
        <v>0</v>
      </c>
      <c r="AB145" s="6">
        <v>0</v>
      </c>
      <c r="AC145" s="6">
        <v>0</v>
      </c>
      <c r="AD145" s="6">
        <v>2.8499637670051682E-3</v>
      </c>
      <c r="AE145" s="6">
        <v>0</v>
      </c>
      <c r="AF145" s="6">
        <v>4.5059427137281709E-3</v>
      </c>
      <c r="AG145" s="6">
        <v>-9.08464477640346E-4</v>
      </c>
      <c r="AH145" s="6">
        <v>0</v>
      </c>
      <c r="AI145" s="6">
        <v>0</v>
      </c>
      <c r="AJ145" s="6">
        <v>0</v>
      </c>
      <c r="AK145" s="6">
        <v>1.134232155289728E-4</v>
      </c>
      <c r="AL145" s="6">
        <v>0</v>
      </c>
      <c r="AM145" s="6">
        <v>0</v>
      </c>
      <c r="AN145" s="6">
        <v>2.533485194662919E-2</v>
      </c>
      <c r="AO145" s="6">
        <v>0</v>
      </c>
      <c r="AP145" s="6">
        <v>0</v>
      </c>
      <c r="AQ145" s="6">
        <v>0.13628096958460742</v>
      </c>
      <c r="AR145" s="6">
        <v>2.3582428952074325E-3</v>
      </c>
      <c r="AS145" s="6">
        <v>0</v>
      </c>
      <c r="AT145" s="6">
        <v>0</v>
      </c>
      <c r="AU145" s="6">
        <v>0</v>
      </c>
      <c r="AV145" s="6">
        <v>0</v>
      </c>
      <c r="AW145" s="6">
        <v>3.3368349744316808E-2</v>
      </c>
      <c r="AX145" s="6">
        <v>2.968579382274027E-2</v>
      </c>
      <c r="AY145" s="6">
        <v>5.3744338913496149E-2</v>
      </c>
      <c r="AZ145" s="6">
        <v>1.2071764333925999E-3</v>
      </c>
      <c r="BA145" s="6">
        <v>1.68491008575648E-4</v>
      </c>
      <c r="BB145" s="6">
        <v>0</v>
      </c>
      <c r="BC145" s="6">
        <v>1.5564870609274799E-3</v>
      </c>
      <c r="BD145" s="6">
        <v>1.1699980704430242E-3</v>
      </c>
      <c r="BE145" s="6">
        <v>1.6747235714270436E-3</v>
      </c>
      <c r="BF145" s="6">
        <v>0.50037760653491825</v>
      </c>
      <c r="BG145" s="6">
        <v>2.5195457074989318E-2</v>
      </c>
      <c r="BH145" s="6">
        <v>3.648254850813654E-3</v>
      </c>
      <c r="BI145" s="6">
        <v>5.6979755040329112E-5</v>
      </c>
      <c r="BJ145" s="6">
        <v>5.2396594130231999E-4</v>
      </c>
      <c r="BK145" s="6">
        <v>8.4829058512646983E-3</v>
      </c>
      <c r="BL145" s="6">
        <v>0.16720711633675939</v>
      </c>
      <c r="BM145" s="6">
        <v>0</v>
      </c>
      <c r="BN145" s="6">
        <v>0</v>
      </c>
      <c r="BO145" s="6">
        <v>0</v>
      </c>
      <c r="BP145" s="6">
        <v>0</v>
      </c>
      <c r="BR145" s="8">
        <f t="shared" si="38"/>
        <v>0.99999999999999978</v>
      </c>
    </row>
    <row r="146" spans="1:70" ht="14.25" customHeight="1" x14ac:dyDescent="0.55000000000000004">
      <c r="A146" t="str">
        <f t="shared" si="44"/>
        <v>Creative, arts and entertainment services; library, archive, museum and other cultural services; gambling and betting services</v>
      </c>
      <c r="B146" t="str">
        <f>VLOOKUP(C146,'List DFØ'!$A:$B,2,FALSE)</f>
        <v>Gave</v>
      </c>
      <c r="C146" s="36">
        <v>741</v>
      </c>
      <c r="D146" s="6">
        <f>D61</f>
        <v>8.4212677095284558E-2</v>
      </c>
      <c r="E146" s="6">
        <f t="shared" ref="E146:BP146" si="58">E61</f>
        <v>0</v>
      </c>
      <c r="F146" s="6">
        <f t="shared" si="58"/>
        <v>0</v>
      </c>
      <c r="G146" s="6">
        <f t="shared" si="58"/>
        <v>0</v>
      </c>
      <c r="H146" s="6">
        <f t="shared" si="58"/>
        <v>0</v>
      </c>
      <c r="I146" s="6">
        <f t="shared" si="58"/>
        <v>0.16663612648953624</v>
      </c>
      <c r="J146" s="6">
        <f t="shared" si="58"/>
        <v>0</v>
      </c>
      <c r="K146" s="6">
        <f t="shared" si="58"/>
        <v>0</v>
      </c>
      <c r="L146" s="6">
        <f t="shared" si="58"/>
        <v>0</v>
      </c>
      <c r="M146" s="6">
        <f t="shared" si="58"/>
        <v>0</v>
      </c>
      <c r="N146" s="6">
        <f t="shared" si="58"/>
        <v>0</v>
      </c>
      <c r="O146" s="6">
        <f t="shared" si="58"/>
        <v>0</v>
      </c>
      <c r="P146" s="6">
        <f t="shared" si="58"/>
        <v>0</v>
      </c>
      <c r="Q146" s="6">
        <f t="shared" si="58"/>
        <v>1.0976038766759002E-2</v>
      </c>
      <c r="R146" s="6">
        <f t="shared" si="58"/>
        <v>0</v>
      </c>
      <c r="S146" s="6">
        <f t="shared" si="58"/>
        <v>0</v>
      </c>
      <c r="T146" s="6">
        <f t="shared" si="58"/>
        <v>0.16663612648953624</v>
      </c>
      <c r="U146" s="6">
        <f t="shared" si="58"/>
        <v>0</v>
      </c>
      <c r="V146" s="6">
        <f t="shared" si="58"/>
        <v>0</v>
      </c>
      <c r="W146" s="6">
        <f t="shared" si="58"/>
        <v>0</v>
      </c>
      <c r="X146" s="6">
        <f t="shared" si="58"/>
        <v>0</v>
      </c>
      <c r="Y146" s="6">
        <f t="shared" si="58"/>
        <v>0.16663612648953624</v>
      </c>
      <c r="Z146" s="6">
        <f t="shared" si="58"/>
        <v>0</v>
      </c>
      <c r="AA146" s="6">
        <f t="shared" si="58"/>
        <v>0</v>
      </c>
      <c r="AB146" s="6">
        <f t="shared" si="58"/>
        <v>0</v>
      </c>
      <c r="AC146" s="6">
        <f t="shared" si="58"/>
        <v>0</v>
      </c>
      <c r="AD146" s="6">
        <f t="shared" si="58"/>
        <v>0</v>
      </c>
      <c r="AE146" s="6">
        <f t="shared" si="58"/>
        <v>0</v>
      </c>
      <c r="AF146" s="6">
        <f t="shared" si="58"/>
        <v>0</v>
      </c>
      <c r="AG146" s="6">
        <f t="shared" si="58"/>
        <v>0</v>
      </c>
      <c r="AH146" s="6">
        <f t="shared" si="58"/>
        <v>0</v>
      </c>
      <c r="AI146" s="6">
        <f t="shared" si="58"/>
        <v>0</v>
      </c>
      <c r="AJ146" s="6">
        <f t="shared" si="58"/>
        <v>0</v>
      </c>
      <c r="AK146" s="6">
        <f t="shared" si="58"/>
        <v>0</v>
      </c>
      <c r="AL146" s="6">
        <f t="shared" si="58"/>
        <v>0</v>
      </c>
      <c r="AM146" s="6">
        <f t="shared" si="58"/>
        <v>0.17952767115642049</v>
      </c>
      <c r="AN146" s="6">
        <f t="shared" si="58"/>
        <v>2.105511147666761E-2</v>
      </c>
      <c r="AO146" s="6">
        <f t="shared" si="58"/>
        <v>0</v>
      </c>
      <c r="AP146" s="6">
        <f t="shared" si="58"/>
        <v>0</v>
      </c>
      <c r="AQ146" s="6">
        <f t="shared" si="58"/>
        <v>0</v>
      </c>
      <c r="AR146" s="6">
        <f t="shared" si="58"/>
        <v>0</v>
      </c>
      <c r="AS146" s="6">
        <f t="shared" si="58"/>
        <v>0</v>
      </c>
      <c r="AT146" s="6">
        <f t="shared" si="58"/>
        <v>0</v>
      </c>
      <c r="AU146" s="6">
        <f t="shared" si="58"/>
        <v>0</v>
      </c>
      <c r="AV146" s="6">
        <f t="shared" si="58"/>
        <v>0</v>
      </c>
      <c r="AW146" s="6">
        <f t="shared" si="58"/>
        <v>0</v>
      </c>
      <c r="AX146" s="6">
        <f t="shared" si="58"/>
        <v>0</v>
      </c>
      <c r="AY146" s="6">
        <f t="shared" si="58"/>
        <v>0</v>
      </c>
      <c r="AZ146" s="6">
        <f t="shared" si="58"/>
        <v>0</v>
      </c>
      <c r="BA146" s="6">
        <f t="shared" si="58"/>
        <v>0</v>
      </c>
      <c r="BB146" s="6">
        <f t="shared" si="58"/>
        <v>0</v>
      </c>
      <c r="BC146" s="6">
        <f t="shared" si="58"/>
        <v>0</v>
      </c>
      <c r="BD146" s="6">
        <f t="shared" si="58"/>
        <v>0</v>
      </c>
      <c r="BE146" s="6">
        <f t="shared" si="58"/>
        <v>0</v>
      </c>
      <c r="BF146" s="6">
        <f t="shared" si="58"/>
        <v>0</v>
      </c>
      <c r="BG146" s="6">
        <f t="shared" si="58"/>
        <v>0</v>
      </c>
      <c r="BH146" s="6">
        <f t="shared" si="58"/>
        <v>0</v>
      </c>
      <c r="BI146" s="6">
        <f t="shared" si="58"/>
        <v>0</v>
      </c>
      <c r="BJ146" s="6">
        <f t="shared" si="58"/>
        <v>0.20432012203625971</v>
      </c>
      <c r="BK146" s="6">
        <f t="shared" si="58"/>
        <v>0</v>
      </c>
      <c r="BL146" s="6">
        <f t="shared" si="58"/>
        <v>0</v>
      </c>
      <c r="BM146" s="6">
        <f t="shared" si="58"/>
        <v>0</v>
      </c>
      <c r="BN146" s="6">
        <f t="shared" si="58"/>
        <v>0</v>
      </c>
      <c r="BO146" s="6">
        <f t="shared" si="58"/>
        <v>0</v>
      </c>
      <c r="BP146" s="6">
        <f t="shared" si="58"/>
        <v>0</v>
      </c>
      <c r="BR146" s="8">
        <f t="shared" si="38"/>
        <v>1</v>
      </c>
    </row>
    <row r="147" spans="1:70" ht="14.25" customHeight="1" x14ac:dyDescent="0.55000000000000004">
      <c r="A147" t="str">
        <f t="shared" si="44"/>
        <v>Insurance, reinsurance and pension funding services, except compulsory social security</v>
      </c>
      <c r="B147" t="str">
        <f>VLOOKUP(C147,'List DFØ'!$A:$B,2,FALSE)</f>
        <v>Forsikringspremie</v>
      </c>
      <c r="C147">
        <v>750</v>
      </c>
      <c r="D147" s="6">
        <v>0</v>
      </c>
      <c r="E147" s="6">
        <v>0</v>
      </c>
      <c r="F147" s="6">
        <v>0</v>
      </c>
      <c r="G147" s="6">
        <v>0</v>
      </c>
      <c r="H147" s="6">
        <v>0</v>
      </c>
      <c r="I147" s="6">
        <v>0</v>
      </c>
      <c r="J147" s="6">
        <v>0</v>
      </c>
      <c r="K147" s="6">
        <v>0</v>
      </c>
      <c r="L147" s="6">
        <v>0</v>
      </c>
      <c r="M147" s="6">
        <v>0</v>
      </c>
      <c r="N147" s="6">
        <v>0</v>
      </c>
      <c r="O147" s="6">
        <v>0</v>
      </c>
      <c r="P147" s="6">
        <v>0</v>
      </c>
      <c r="Q147" s="6">
        <v>0</v>
      </c>
      <c r="R147" s="6">
        <v>0</v>
      </c>
      <c r="S147" s="6">
        <v>0</v>
      </c>
      <c r="T147" s="6">
        <v>0</v>
      </c>
      <c r="U147" s="6">
        <v>0</v>
      </c>
      <c r="V147" s="6">
        <v>0</v>
      </c>
      <c r="W147" s="6">
        <v>0</v>
      </c>
      <c r="X147" s="6">
        <v>0</v>
      </c>
      <c r="Y147" s="6">
        <v>0</v>
      </c>
      <c r="Z147" s="6">
        <v>0</v>
      </c>
      <c r="AA147" s="6">
        <v>0</v>
      </c>
      <c r="AB147" s="6">
        <v>0</v>
      </c>
      <c r="AC147" s="6">
        <v>0</v>
      </c>
      <c r="AD147" s="6">
        <v>0</v>
      </c>
      <c r="AE147" s="6">
        <v>1.0278781101021917E-2</v>
      </c>
      <c r="AF147" s="6">
        <v>0</v>
      </c>
      <c r="AG147" s="6">
        <v>0</v>
      </c>
      <c r="AH147" s="6">
        <v>0</v>
      </c>
      <c r="AI147" s="6">
        <v>0</v>
      </c>
      <c r="AJ147" s="6">
        <v>0</v>
      </c>
      <c r="AK147" s="6">
        <v>0</v>
      </c>
      <c r="AL147" s="6">
        <v>0</v>
      </c>
      <c r="AM147" s="6">
        <v>0</v>
      </c>
      <c r="AN147" s="6">
        <v>0</v>
      </c>
      <c r="AO147" s="6">
        <v>0</v>
      </c>
      <c r="AP147" s="6">
        <v>0</v>
      </c>
      <c r="AQ147" s="6">
        <v>0</v>
      </c>
      <c r="AR147" s="6">
        <v>3.8339853506811749E-4</v>
      </c>
      <c r="AS147" s="6">
        <v>0.96324821817329609</v>
      </c>
      <c r="AT147" s="6">
        <v>1.5565158221277488E-2</v>
      </c>
      <c r="AU147" s="6">
        <v>0</v>
      </c>
      <c r="AV147" s="6">
        <v>0</v>
      </c>
      <c r="AW147" s="6">
        <v>0</v>
      </c>
      <c r="AX147" s="6">
        <v>1.2334537321226301E-4</v>
      </c>
      <c r="AY147" s="6">
        <v>0</v>
      </c>
      <c r="AZ147" s="6">
        <v>0</v>
      </c>
      <c r="BA147" s="6">
        <v>0</v>
      </c>
      <c r="BB147" s="6">
        <v>9.8676298569810392E-3</v>
      </c>
      <c r="BC147" s="6">
        <v>0</v>
      </c>
      <c r="BD147" s="6">
        <v>5.3346873914303752E-4</v>
      </c>
      <c r="BE147" s="6">
        <v>0</v>
      </c>
      <c r="BF147" s="6">
        <v>0</v>
      </c>
      <c r="BG147" s="6">
        <v>0</v>
      </c>
      <c r="BH147" s="6">
        <v>0</v>
      </c>
      <c r="BI147" s="6">
        <v>0</v>
      </c>
      <c r="BJ147" s="6">
        <v>0</v>
      </c>
      <c r="BK147" s="6">
        <v>0</v>
      </c>
      <c r="BL147" s="6">
        <v>0</v>
      </c>
      <c r="BM147" s="6">
        <v>0</v>
      </c>
      <c r="BN147" s="6">
        <v>0</v>
      </c>
      <c r="BO147" s="6">
        <v>0</v>
      </c>
      <c r="BP147" s="6">
        <v>0</v>
      </c>
      <c r="BR147" s="8">
        <f t="shared" si="38"/>
        <v>1</v>
      </c>
    </row>
    <row r="148" spans="1:70" ht="14.25" customHeight="1" x14ac:dyDescent="0.55000000000000004">
      <c r="A148" t="str">
        <f t="shared" si="44"/>
        <v>Insurance, reinsurance and pension funding services, except compulsory social security</v>
      </c>
      <c r="B148" t="s">
        <v>180</v>
      </c>
      <c r="C148" s="36">
        <v>755</v>
      </c>
      <c r="D148" s="6">
        <f>D147</f>
        <v>0</v>
      </c>
      <c r="E148" s="6">
        <f t="shared" ref="E148:BP148" si="59">E147</f>
        <v>0</v>
      </c>
      <c r="F148" s="6">
        <f t="shared" si="59"/>
        <v>0</v>
      </c>
      <c r="G148" s="6">
        <f t="shared" si="59"/>
        <v>0</v>
      </c>
      <c r="H148" s="6">
        <f t="shared" si="59"/>
        <v>0</v>
      </c>
      <c r="I148" s="6">
        <f t="shared" si="59"/>
        <v>0</v>
      </c>
      <c r="J148" s="6">
        <f t="shared" si="59"/>
        <v>0</v>
      </c>
      <c r="K148" s="6">
        <f t="shared" si="59"/>
        <v>0</v>
      </c>
      <c r="L148" s="6">
        <f t="shared" si="59"/>
        <v>0</v>
      </c>
      <c r="M148" s="6">
        <f t="shared" si="59"/>
        <v>0</v>
      </c>
      <c r="N148" s="6">
        <f t="shared" si="59"/>
        <v>0</v>
      </c>
      <c r="O148" s="6">
        <f t="shared" si="59"/>
        <v>0</v>
      </c>
      <c r="P148" s="6">
        <f t="shared" si="59"/>
        <v>0</v>
      </c>
      <c r="Q148" s="6">
        <f t="shared" si="59"/>
        <v>0</v>
      </c>
      <c r="R148" s="6">
        <f t="shared" si="59"/>
        <v>0</v>
      </c>
      <c r="S148" s="6">
        <f t="shared" si="59"/>
        <v>0</v>
      </c>
      <c r="T148" s="6">
        <f t="shared" si="59"/>
        <v>0</v>
      </c>
      <c r="U148" s="6">
        <f t="shared" si="59"/>
        <v>0</v>
      </c>
      <c r="V148" s="6">
        <f t="shared" si="59"/>
        <v>0</v>
      </c>
      <c r="W148" s="6">
        <f t="shared" si="59"/>
        <v>0</v>
      </c>
      <c r="X148" s="6">
        <f t="shared" si="59"/>
        <v>0</v>
      </c>
      <c r="Y148" s="6">
        <f t="shared" si="59"/>
        <v>0</v>
      </c>
      <c r="Z148" s="6">
        <f t="shared" si="59"/>
        <v>0</v>
      </c>
      <c r="AA148" s="6">
        <f t="shared" si="59"/>
        <v>0</v>
      </c>
      <c r="AB148" s="6">
        <f t="shared" si="59"/>
        <v>0</v>
      </c>
      <c r="AC148" s="6">
        <f t="shared" si="59"/>
        <v>0</v>
      </c>
      <c r="AD148" s="6">
        <f t="shared" si="59"/>
        <v>0</v>
      </c>
      <c r="AE148" s="6">
        <f t="shared" si="59"/>
        <v>1.0278781101021917E-2</v>
      </c>
      <c r="AF148" s="6">
        <f t="shared" si="59"/>
        <v>0</v>
      </c>
      <c r="AG148" s="6">
        <f t="shared" si="59"/>
        <v>0</v>
      </c>
      <c r="AH148" s="6">
        <f t="shared" si="59"/>
        <v>0</v>
      </c>
      <c r="AI148" s="6">
        <f t="shared" si="59"/>
        <v>0</v>
      </c>
      <c r="AJ148" s="6">
        <f t="shared" si="59"/>
        <v>0</v>
      </c>
      <c r="AK148" s="6">
        <f t="shared" si="59"/>
        <v>0</v>
      </c>
      <c r="AL148" s="6">
        <f t="shared" si="59"/>
        <v>0</v>
      </c>
      <c r="AM148" s="6">
        <f t="shared" si="59"/>
        <v>0</v>
      </c>
      <c r="AN148" s="6">
        <f t="shared" si="59"/>
        <v>0</v>
      </c>
      <c r="AO148" s="6">
        <f t="shared" si="59"/>
        <v>0</v>
      </c>
      <c r="AP148" s="6">
        <f t="shared" si="59"/>
        <v>0</v>
      </c>
      <c r="AQ148" s="6">
        <f t="shared" si="59"/>
        <v>0</v>
      </c>
      <c r="AR148" s="6">
        <f t="shared" si="59"/>
        <v>3.8339853506811749E-4</v>
      </c>
      <c r="AS148" s="6">
        <f t="shared" si="59"/>
        <v>0.96324821817329609</v>
      </c>
      <c r="AT148" s="6">
        <f t="shared" si="59"/>
        <v>1.5565158221277488E-2</v>
      </c>
      <c r="AU148" s="6">
        <f t="shared" si="59"/>
        <v>0</v>
      </c>
      <c r="AV148" s="6">
        <f t="shared" si="59"/>
        <v>0</v>
      </c>
      <c r="AW148" s="6">
        <f t="shared" si="59"/>
        <v>0</v>
      </c>
      <c r="AX148" s="6">
        <f t="shared" si="59"/>
        <v>1.2334537321226301E-4</v>
      </c>
      <c r="AY148" s="6">
        <f t="shared" si="59"/>
        <v>0</v>
      </c>
      <c r="AZ148" s="6">
        <f t="shared" si="59"/>
        <v>0</v>
      </c>
      <c r="BA148" s="6">
        <f t="shared" si="59"/>
        <v>0</v>
      </c>
      <c r="BB148" s="6">
        <f t="shared" si="59"/>
        <v>9.8676298569810392E-3</v>
      </c>
      <c r="BC148" s="6">
        <f t="shared" si="59"/>
        <v>0</v>
      </c>
      <c r="BD148" s="6">
        <f t="shared" si="59"/>
        <v>5.3346873914303752E-4</v>
      </c>
      <c r="BE148" s="6">
        <f t="shared" si="59"/>
        <v>0</v>
      </c>
      <c r="BF148" s="6">
        <f t="shared" si="59"/>
        <v>0</v>
      </c>
      <c r="BG148" s="6">
        <f t="shared" si="59"/>
        <v>0</v>
      </c>
      <c r="BH148" s="6">
        <f t="shared" si="59"/>
        <v>0</v>
      </c>
      <c r="BI148" s="6">
        <f t="shared" si="59"/>
        <v>0</v>
      </c>
      <c r="BJ148" s="6">
        <f t="shared" si="59"/>
        <v>0</v>
      </c>
      <c r="BK148" s="6">
        <f t="shared" si="59"/>
        <v>0</v>
      </c>
      <c r="BL148" s="6">
        <f t="shared" si="59"/>
        <v>0</v>
      </c>
      <c r="BM148" s="6">
        <f t="shared" si="59"/>
        <v>0</v>
      </c>
      <c r="BN148" s="6">
        <f t="shared" si="59"/>
        <v>0</v>
      </c>
      <c r="BO148" s="6">
        <f t="shared" si="59"/>
        <v>0</v>
      </c>
      <c r="BP148" s="6">
        <f t="shared" si="59"/>
        <v>0</v>
      </c>
      <c r="BR148" s="8">
        <f t="shared" si="38"/>
        <v>1</v>
      </c>
    </row>
    <row r="149" spans="1:70" ht="14.25" customHeight="1" x14ac:dyDescent="0.55000000000000004">
      <c r="A149" t="str">
        <f t="shared" si="44"/>
        <v>Insurance, reinsurance and pension funding services, except compulsory social security</v>
      </c>
      <c r="B149" t="str">
        <f>VLOOKUP(C149,'List DFØ'!$A:$B,2,FALSE)</f>
        <v>Servicekostnad</v>
      </c>
      <c r="C149" s="36">
        <v>756</v>
      </c>
      <c r="D149" s="6">
        <f>D147</f>
        <v>0</v>
      </c>
      <c r="E149" s="6">
        <f t="shared" ref="E149:BP149" si="60">E147</f>
        <v>0</v>
      </c>
      <c r="F149" s="6">
        <f t="shared" si="60"/>
        <v>0</v>
      </c>
      <c r="G149" s="6">
        <f t="shared" si="60"/>
        <v>0</v>
      </c>
      <c r="H149" s="6">
        <f t="shared" si="60"/>
        <v>0</v>
      </c>
      <c r="I149" s="6">
        <f t="shared" si="60"/>
        <v>0</v>
      </c>
      <c r="J149" s="6">
        <f t="shared" si="60"/>
        <v>0</v>
      </c>
      <c r="K149" s="6">
        <f t="shared" si="60"/>
        <v>0</v>
      </c>
      <c r="L149" s="6">
        <f t="shared" si="60"/>
        <v>0</v>
      </c>
      <c r="M149" s="6">
        <f t="shared" si="60"/>
        <v>0</v>
      </c>
      <c r="N149" s="6">
        <f t="shared" si="60"/>
        <v>0</v>
      </c>
      <c r="O149" s="6">
        <f t="shared" si="60"/>
        <v>0</v>
      </c>
      <c r="P149" s="6">
        <f t="shared" si="60"/>
        <v>0</v>
      </c>
      <c r="Q149" s="6">
        <f t="shared" si="60"/>
        <v>0</v>
      </c>
      <c r="R149" s="6">
        <f t="shared" si="60"/>
        <v>0</v>
      </c>
      <c r="S149" s="6">
        <f t="shared" si="60"/>
        <v>0</v>
      </c>
      <c r="T149" s="6">
        <f t="shared" si="60"/>
        <v>0</v>
      </c>
      <c r="U149" s="6">
        <f t="shared" si="60"/>
        <v>0</v>
      </c>
      <c r="V149" s="6">
        <f t="shared" si="60"/>
        <v>0</v>
      </c>
      <c r="W149" s="6">
        <f t="shared" si="60"/>
        <v>0</v>
      </c>
      <c r="X149" s="6">
        <f t="shared" si="60"/>
        <v>0</v>
      </c>
      <c r="Y149" s="6">
        <f t="shared" si="60"/>
        <v>0</v>
      </c>
      <c r="Z149" s="6">
        <f t="shared" si="60"/>
        <v>0</v>
      </c>
      <c r="AA149" s="6">
        <f t="shared" si="60"/>
        <v>0</v>
      </c>
      <c r="AB149" s="6">
        <f t="shared" si="60"/>
        <v>0</v>
      </c>
      <c r="AC149" s="6">
        <f t="shared" si="60"/>
        <v>0</v>
      </c>
      <c r="AD149" s="6">
        <f t="shared" si="60"/>
        <v>0</v>
      </c>
      <c r="AE149" s="6">
        <f t="shared" si="60"/>
        <v>1.0278781101021917E-2</v>
      </c>
      <c r="AF149" s="6">
        <f t="shared" si="60"/>
        <v>0</v>
      </c>
      <c r="AG149" s="6">
        <f t="shared" si="60"/>
        <v>0</v>
      </c>
      <c r="AH149" s="6">
        <f t="shared" si="60"/>
        <v>0</v>
      </c>
      <c r="AI149" s="6">
        <f t="shared" si="60"/>
        <v>0</v>
      </c>
      <c r="AJ149" s="6">
        <f t="shared" si="60"/>
        <v>0</v>
      </c>
      <c r="AK149" s="6">
        <f t="shared" si="60"/>
        <v>0</v>
      </c>
      <c r="AL149" s="6">
        <f t="shared" si="60"/>
        <v>0</v>
      </c>
      <c r="AM149" s="6">
        <f t="shared" si="60"/>
        <v>0</v>
      </c>
      <c r="AN149" s="6">
        <f t="shared" si="60"/>
        <v>0</v>
      </c>
      <c r="AO149" s="6">
        <f t="shared" si="60"/>
        <v>0</v>
      </c>
      <c r="AP149" s="6">
        <f t="shared" si="60"/>
        <v>0</v>
      </c>
      <c r="AQ149" s="6">
        <f t="shared" si="60"/>
        <v>0</v>
      </c>
      <c r="AR149" s="6">
        <f t="shared" si="60"/>
        <v>3.8339853506811749E-4</v>
      </c>
      <c r="AS149" s="6">
        <f t="shared" si="60"/>
        <v>0.96324821817329609</v>
      </c>
      <c r="AT149" s="6">
        <f t="shared" si="60"/>
        <v>1.5565158221277488E-2</v>
      </c>
      <c r="AU149" s="6">
        <f t="shared" si="60"/>
        <v>0</v>
      </c>
      <c r="AV149" s="6">
        <f t="shared" si="60"/>
        <v>0</v>
      </c>
      <c r="AW149" s="6">
        <f t="shared" si="60"/>
        <v>0</v>
      </c>
      <c r="AX149" s="6">
        <f t="shared" si="60"/>
        <v>1.2334537321226301E-4</v>
      </c>
      <c r="AY149" s="6">
        <f t="shared" si="60"/>
        <v>0</v>
      </c>
      <c r="AZ149" s="6">
        <f t="shared" si="60"/>
        <v>0</v>
      </c>
      <c r="BA149" s="6">
        <f t="shared" si="60"/>
        <v>0</v>
      </c>
      <c r="BB149" s="6">
        <f t="shared" si="60"/>
        <v>9.8676298569810392E-3</v>
      </c>
      <c r="BC149" s="6">
        <f t="shared" si="60"/>
        <v>0</v>
      </c>
      <c r="BD149" s="6">
        <f t="shared" si="60"/>
        <v>5.3346873914303752E-4</v>
      </c>
      <c r="BE149" s="6">
        <f t="shared" si="60"/>
        <v>0</v>
      </c>
      <c r="BF149" s="6">
        <f t="shared" si="60"/>
        <v>0</v>
      </c>
      <c r="BG149" s="6">
        <f t="shared" si="60"/>
        <v>0</v>
      </c>
      <c r="BH149" s="6">
        <f t="shared" si="60"/>
        <v>0</v>
      </c>
      <c r="BI149" s="6">
        <f t="shared" si="60"/>
        <v>0</v>
      </c>
      <c r="BJ149" s="6">
        <f t="shared" si="60"/>
        <v>0</v>
      </c>
      <c r="BK149" s="6">
        <f t="shared" si="60"/>
        <v>0</v>
      </c>
      <c r="BL149" s="6">
        <f t="shared" si="60"/>
        <v>0</v>
      </c>
      <c r="BM149" s="6">
        <f t="shared" si="60"/>
        <v>0</v>
      </c>
      <c r="BN149" s="6">
        <f t="shared" si="60"/>
        <v>0</v>
      </c>
      <c r="BO149" s="6">
        <f t="shared" si="60"/>
        <v>0</v>
      </c>
      <c r="BP149" s="6">
        <f t="shared" si="60"/>
        <v>0</v>
      </c>
      <c r="BR149" s="8">
        <f t="shared" si="38"/>
        <v>1</v>
      </c>
    </row>
    <row r="150" spans="1:70" ht="14.25" customHeight="1" x14ac:dyDescent="0.55000000000000004">
      <c r="A150" s="3" t="str">
        <f t="shared" si="44"/>
        <v>Security and investigation services; services to buildings and landscape; office administrative, office support and other business support services</v>
      </c>
      <c r="B150" t="str">
        <f>VLOOKUP(C150,'List DFØ'!$A:$B,2,FALSE)</f>
        <v>Lisensavgift og royalties (ikke programvarelisenser, jf. 642)</v>
      </c>
      <c r="C150" s="36">
        <v>760</v>
      </c>
      <c r="D150" s="6">
        <v>0</v>
      </c>
      <c r="E150" s="6">
        <v>0</v>
      </c>
      <c r="F150" s="6">
        <v>0</v>
      </c>
      <c r="G150" s="6">
        <v>0</v>
      </c>
      <c r="H150" s="6">
        <v>0</v>
      </c>
      <c r="I150" s="6">
        <v>0</v>
      </c>
      <c r="J150" s="6">
        <v>0</v>
      </c>
      <c r="K150" s="6">
        <v>0</v>
      </c>
      <c r="L150" s="6">
        <v>0</v>
      </c>
      <c r="M150" s="6">
        <v>0</v>
      </c>
      <c r="N150" s="6">
        <v>0</v>
      </c>
      <c r="O150" s="6">
        <v>0</v>
      </c>
      <c r="P150" s="6">
        <v>0</v>
      </c>
      <c r="Q150" s="6">
        <v>0</v>
      </c>
      <c r="R150" s="6">
        <v>0</v>
      </c>
      <c r="S150" s="6">
        <v>0</v>
      </c>
      <c r="T150" s="6">
        <v>0</v>
      </c>
      <c r="U150" s="6">
        <v>0</v>
      </c>
      <c r="V150" s="6">
        <v>0</v>
      </c>
      <c r="W150" s="6">
        <v>0</v>
      </c>
      <c r="X150" s="6">
        <v>0</v>
      </c>
      <c r="Y150" s="6">
        <v>0</v>
      </c>
      <c r="Z150" s="6">
        <v>0</v>
      </c>
      <c r="AA150" s="6">
        <v>0</v>
      </c>
      <c r="AB150" s="6">
        <v>0</v>
      </c>
      <c r="AC150" s="6">
        <v>0</v>
      </c>
      <c r="AD150" s="6">
        <v>0</v>
      </c>
      <c r="AE150" s="6">
        <v>0</v>
      </c>
      <c r="AF150" s="6">
        <v>0</v>
      </c>
      <c r="AG150" s="6">
        <v>0</v>
      </c>
      <c r="AH150" s="6">
        <v>0</v>
      </c>
      <c r="AI150" s="6">
        <v>0</v>
      </c>
      <c r="AJ150" s="6">
        <v>0</v>
      </c>
      <c r="AK150" s="6">
        <v>0</v>
      </c>
      <c r="AL150" s="6">
        <v>0</v>
      </c>
      <c r="AM150" s="6">
        <v>0</v>
      </c>
      <c r="AN150" s="6">
        <v>0</v>
      </c>
      <c r="AO150" s="6">
        <v>0</v>
      </c>
      <c r="AP150" s="6">
        <v>0</v>
      </c>
      <c r="AQ150" s="6">
        <v>0</v>
      </c>
      <c r="AR150" s="6">
        <v>0</v>
      </c>
      <c r="AS150" s="6">
        <v>0</v>
      </c>
      <c r="AT150" s="6">
        <v>0</v>
      </c>
      <c r="AU150" s="6">
        <v>0</v>
      </c>
      <c r="AV150" s="6">
        <v>0</v>
      </c>
      <c r="AW150" s="6">
        <v>0</v>
      </c>
      <c r="AX150" s="6">
        <v>0</v>
      </c>
      <c r="AY150" s="6">
        <v>0</v>
      </c>
      <c r="AZ150" s="6">
        <v>0</v>
      </c>
      <c r="BA150" s="6">
        <v>0</v>
      </c>
      <c r="BB150" s="6">
        <v>0</v>
      </c>
      <c r="BC150" s="6">
        <v>0</v>
      </c>
      <c r="BD150" s="6">
        <v>0</v>
      </c>
      <c r="BE150" s="6">
        <v>1</v>
      </c>
      <c r="BF150" s="6">
        <v>0</v>
      </c>
      <c r="BG150" s="6">
        <v>0</v>
      </c>
      <c r="BH150" s="6">
        <v>0</v>
      </c>
      <c r="BI150" s="6">
        <v>0</v>
      </c>
      <c r="BJ150" s="6">
        <v>0</v>
      </c>
      <c r="BK150" s="6">
        <v>0</v>
      </c>
      <c r="BL150" s="6">
        <v>0</v>
      </c>
      <c r="BM150" s="6">
        <v>0</v>
      </c>
      <c r="BN150" s="6">
        <v>0</v>
      </c>
      <c r="BO150" s="6">
        <v>0</v>
      </c>
      <c r="BP150" s="6">
        <v>0</v>
      </c>
      <c r="BR150" s="8">
        <f t="shared" si="38"/>
        <v>1</v>
      </c>
    </row>
    <row r="151" spans="1:70" customFormat="1" ht="14.4" x14ac:dyDescent="0.55000000000000004">
      <c r="A151" s="3" t="str">
        <f t="shared" si="44"/>
        <v>Security and investigation services; services to buildings and landscape; office administrative, office support and other business support services</v>
      </c>
      <c r="B151" t="s">
        <v>181</v>
      </c>
      <c r="C151" s="5">
        <v>761</v>
      </c>
      <c r="D151" s="6">
        <f>D152</f>
        <v>0</v>
      </c>
      <c r="E151" s="6">
        <f t="shared" ref="E151:BP151" si="61">E152</f>
        <v>0</v>
      </c>
      <c r="F151" s="6">
        <f t="shared" si="61"/>
        <v>0</v>
      </c>
      <c r="G151" s="6">
        <f t="shared" si="61"/>
        <v>0</v>
      </c>
      <c r="H151" s="6">
        <f t="shared" si="61"/>
        <v>0</v>
      </c>
      <c r="I151" s="6">
        <f t="shared" si="61"/>
        <v>0</v>
      </c>
      <c r="J151" s="6">
        <f t="shared" si="61"/>
        <v>0</v>
      </c>
      <c r="K151" s="6">
        <f t="shared" si="61"/>
        <v>0</v>
      </c>
      <c r="L151" s="6">
        <f t="shared" si="61"/>
        <v>0</v>
      </c>
      <c r="M151" s="6">
        <f t="shared" si="61"/>
        <v>0</v>
      </c>
      <c r="N151" s="6">
        <f t="shared" si="61"/>
        <v>0</v>
      </c>
      <c r="O151" s="6">
        <f t="shared" si="61"/>
        <v>0</v>
      </c>
      <c r="P151" s="6">
        <f t="shared" si="61"/>
        <v>0</v>
      </c>
      <c r="Q151" s="6">
        <f t="shared" si="61"/>
        <v>0</v>
      </c>
      <c r="R151" s="6">
        <f t="shared" si="61"/>
        <v>0</v>
      </c>
      <c r="S151" s="6">
        <f t="shared" si="61"/>
        <v>0</v>
      </c>
      <c r="T151" s="6">
        <f t="shared" si="61"/>
        <v>0</v>
      </c>
      <c r="U151" s="6">
        <f t="shared" si="61"/>
        <v>0</v>
      </c>
      <c r="V151" s="6">
        <f t="shared" si="61"/>
        <v>0</v>
      </c>
      <c r="W151" s="6">
        <f t="shared" si="61"/>
        <v>0</v>
      </c>
      <c r="X151" s="6">
        <f t="shared" si="61"/>
        <v>0</v>
      </c>
      <c r="Y151" s="6">
        <f t="shared" si="61"/>
        <v>0</v>
      </c>
      <c r="Z151" s="6">
        <f t="shared" si="61"/>
        <v>0</v>
      </c>
      <c r="AA151" s="6">
        <f t="shared" si="61"/>
        <v>0</v>
      </c>
      <c r="AB151" s="6">
        <f t="shared" si="61"/>
        <v>0</v>
      </c>
      <c r="AC151" s="6">
        <f t="shared" si="61"/>
        <v>0</v>
      </c>
      <c r="AD151" s="6">
        <f t="shared" si="61"/>
        <v>0</v>
      </c>
      <c r="AE151" s="6">
        <f t="shared" si="61"/>
        <v>0</v>
      </c>
      <c r="AF151" s="6">
        <f t="shared" si="61"/>
        <v>0</v>
      </c>
      <c r="AG151" s="6">
        <f t="shared" si="61"/>
        <v>0</v>
      </c>
      <c r="AH151" s="6">
        <f t="shared" si="61"/>
        <v>0</v>
      </c>
      <c r="AI151" s="6">
        <f t="shared" si="61"/>
        <v>0</v>
      </c>
      <c r="AJ151" s="6">
        <f t="shared" si="61"/>
        <v>0</v>
      </c>
      <c r="AK151" s="6">
        <f t="shared" si="61"/>
        <v>0</v>
      </c>
      <c r="AL151" s="6">
        <f t="shared" si="61"/>
        <v>0</v>
      </c>
      <c r="AM151" s="6">
        <f t="shared" si="61"/>
        <v>0</v>
      </c>
      <c r="AN151" s="6">
        <f t="shared" si="61"/>
        <v>0</v>
      </c>
      <c r="AO151" s="6">
        <f t="shared" si="61"/>
        <v>0</v>
      </c>
      <c r="AP151" s="6">
        <f t="shared" si="61"/>
        <v>0</v>
      </c>
      <c r="AQ151" s="6">
        <f t="shared" si="61"/>
        <v>0</v>
      </c>
      <c r="AR151" s="6">
        <f t="shared" si="61"/>
        <v>0</v>
      </c>
      <c r="AS151" s="6">
        <f t="shared" si="61"/>
        <v>0</v>
      </c>
      <c r="AT151" s="6">
        <f t="shared" si="61"/>
        <v>0</v>
      </c>
      <c r="AU151" s="6">
        <f t="shared" si="61"/>
        <v>0</v>
      </c>
      <c r="AV151" s="6">
        <f t="shared" si="61"/>
        <v>0</v>
      </c>
      <c r="AW151" s="6">
        <f t="shared" si="61"/>
        <v>0</v>
      </c>
      <c r="AX151" s="6">
        <f t="shared" si="61"/>
        <v>0</v>
      </c>
      <c r="AY151" s="6">
        <f t="shared" si="61"/>
        <v>0</v>
      </c>
      <c r="AZ151" s="6">
        <f t="shared" si="61"/>
        <v>0</v>
      </c>
      <c r="BA151" s="6">
        <f t="shared" si="61"/>
        <v>0</v>
      </c>
      <c r="BB151" s="6">
        <f t="shared" si="61"/>
        <v>0</v>
      </c>
      <c r="BC151" s="6">
        <f t="shared" si="61"/>
        <v>0</v>
      </c>
      <c r="BD151" s="6">
        <f t="shared" si="61"/>
        <v>0</v>
      </c>
      <c r="BE151" s="6">
        <f t="shared" si="61"/>
        <v>1</v>
      </c>
      <c r="BF151" s="6">
        <f t="shared" si="61"/>
        <v>0</v>
      </c>
      <c r="BG151" s="6">
        <f t="shared" si="61"/>
        <v>0</v>
      </c>
      <c r="BH151" s="6">
        <f t="shared" si="61"/>
        <v>0</v>
      </c>
      <c r="BI151" s="6">
        <f t="shared" si="61"/>
        <v>0</v>
      </c>
      <c r="BJ151" s="6">
        <f t="shared" si="61"/>
        <v>0</v>
      </c>
      <c r="BK151" s="6">
        <f t="shared" si="61"/>
        <v>0</v>
      </c>
      <c r="BL151" s="6">
        <f t="shared" si="61"/>
        <v>0</v>
      </c>
      <c r="BM151" s="6">
        <f t="shared" si="61"/>
        <v>0</v>
      </c>
      <c r="BN151" s="6">
        <f t="shared" si="61"/>
        <v>0</v>
      </c>
      <c r="BO151" s="6">
        <f t="shared" si="61"/>
        <v>0</v>
      </c>
      <c r="BP151" s="6">
        <f t="shared" si="61"/>
        <v>0</v>
      </c>
      <c r="BR151" s="8">
        <f t="shared" si="38"/>
        <v>1</v>
      </c>
    </row>
    <row r="152" spans="1:70" ht="14.25" customHeight="1" x14ac:dyDescent="0.55000000000000004">
      <c r="A152" s="3" t="str">
        <f t="shared" si="44"/>
        <v>Security and investigation services; services to buildings and landscape; office administrative, office support and other business support services</v>
      </c>
      <c r="B152" t="str">
        <f>VLOOKUP(C152,'List DFØ'!$A:$B,2,FALSE)</f>
        <v>Kostnad ved varemerke og lignende</v>
      </c>
      <c r="C152">
        <v>762</v>
      </c>
      <c r="D152" s="6">
        <v>0</v>
      </c>
      <c r="E152" s="6">
        <v>0</v>
      </c>
      <c r="F152" s="6">
        <v>0</v>
      </c>
      <c r="G152" s="6">
        <v>0</v>
      </c>
      <c r="H152" s="6">
        <v>0</v>
      </c>
      <c r="I152" s="6">
        <v>0</v>
      </c>
      <c r="J152" s="6">
        <v>0</v>
      </c>
      <c r="K152" s="6">
        <v>0</v>
      </c>
      <c r="L152" s="6">
        <v>0</v>
      </c>
      <c r="M152" s="6">
        <v>0</v>
      </c>
      <c r="N152" s="6">
        <v>0</v>
      </c>
      <c r="O152" s="6">
        <v>0</v>
      </c>
      <c r="P152" s="6">
        <v>0</v>
      </c>
      <c r="Q152" s="6">
        <v>0</v>
      </c>
      <c r="R152" s="6">
        <v>0</v>
      </c>
      <c r="S152" s="6">
        <v>0</v>
      </c>
      <c r="T152" s="6">
        <v>0</v>
      </c>
      <c r="U152" s="6">
        <v>0</v>
      </c>
      <c r="V152" s="6">
        <v>0</v>
      </c>
      <c r="W152" s="6">
        <v>0</v>
      </c>
      <c r="X152" s="6">
        <v>0</v>
      </c>
      <c r="Y152" s="6">
        <v>0</v>
      </c>
      <c r="Z152" s="6">
        <v>0</v>
      </c>
      <c r="AA152" s="6">
        <v>0</v>
      </c>
      <c r="AB152" s="6">
        <v>0</v>
      </c>
      <c r="AC152" s="6">
        <v>0</v>
      </c>
      <c r="AD152" s="6">
        <v>0</v>
      </c>
      <c r="AE152" s="6">
        <v>0</v>
      </c>
      <c r="AF152" s="6">
        <v>0</v>
      </c>
      <c r="AG152" s="6">
        <v>0</v>
      </c>
      <c r="AH152" s="6">
        <v>0</v>
      </c>
      <c r="AI152" s="6">
        <v>0</v>
      </c>
      <c r="AJ152" s="6">
        <v>0</v>
      </c>
      <c r="AK152" s="6">
        <v>0</v>
      </c>
      <c r="AL152" s="6">
        <v>0</v>
      </c>
      <c r="AM152" s="6">
        <v>0</v>
      </c>
      <c r="AN152" s="6">
        <v>0</v>
      </c>
      <c r="AO152" s="6">
        <v>0</v>
      </c>
      <c r="AP152" s="6">
        <v>0</v>
      </c>
      <c r="AQ152" s="6">
        <v>0</v>
      </c>
      <c r="AR152" s="6">
        <v>0</v>
      </c>
      <c r="AS152" s="6">
        <v>0</v>
      </c>
      <c r="AT152" s="6">
        <v>0</v>
      </c>
      <c r="AU152" s="6">
        <v>0</v>
      </c>
      <c r="AV152" s="6">
        <v>0</v>
      </c>
      <c r="AW152" s="6">
        <v>0</v>
      </c>
      <c r="AX152" s="6">
        <v>0</v>
      </c>
      <c r="AY152" s="6">
        <v>0</v>
      </c>
      <c r="AZ152" s="6">
        <v>0</v>
      </c>
      <c r="BA152" s="6">
        <v>0</v>
      </c>
      <c r="BB152" s="6">
        <v>0</v>
      </c>
      <c r="BC152" s="6">
        <v>0</v>
      </c>
      <c r="BD152" s="6">
        <v>0</v>
      </c>
      <c r="BE152" s="6">
        <v>1</v>
      </c>
      <c r="BF152" s="6">
        <v>0</v>
      </c>
      <c r="BG152" s="6">
        <v>0</v>
      </c>
      <c r="BH152" s="6">
        <v>0</v>
      </c>
      <c r="BI152" s="6">
        <v>0</v>
      </c>
      <c r="BJ152" s="6">
        <v>0</v>
      </c>
      <c r="BK152" s="6">
        <v>0</v>
      </c>
      <c r="BL152" s="6">
        <v>0</v>
      </c>
      <c r="BM152" s="6">
        <v>0</v>
      </c>
      <c r="BN152" s="6">
        <v>0</v>
      </c>
      <c r="BO152" s="6">
        <v>0</v>
      </c>
      <c r="BP152" s="6">
        <v>0</v>
      </c>
      <c r="BR152" s="8">
        <f t="shared" si="38"/>
        <v>1</v>
      </c>
    </row>
    <row r="153" spans="1:70" customFormat="1" ht="14.4" x14ac:dyDescent="0.55000000000000004">
      <c r="A153" s="3" t="str">
        <f t="shared" si="44"/>
        <v>Security and investigation services; services to buildings and landscape; office administrative, office support and other business support services</v>
      </c>
      <c r="B153" t="s">
        <v>182</v>
      </c>
      <c r="C153" s="5">
        <v>763</v>
      </c>
      <c r="D153" s="6">
        <v>0</v>
      </c>
      <c r="E153" s="6">
        <v>0</v>
      </c>
      <c r="F153" s="6">
        <v>0</v>
      </c>
      <c r="G153" s="6">
        <v>0</v>
      </c>
      <c r="H153" s="6">
        <v>0</v>
      </c>
      <c r="I153" s="6">
        <v>0</v>
      </c>
      <c r="J153" s="6">
        <v>0</v>
      </c>
      <c r="K153" s="6">
        <v>0</v>
      </c>
      <c r="L153" s="6">
        <v>0</v>
      </c>
      <c r="M153" s="6">
        <v>0</v>
      </c>
      <c r="N153" s="6">
        <v>0</v>
      </c>
      <c r="O153" s="6">
        <v>0</v>
      </c>
      <c r="P153" s="6">
        <v>0</v>
      </c>
      <c r="Q153" s="6">
        <v>0</v>
      </c>
      <c r="R153" s="6">
        <v>0</v>
      </c>
      <c r="S153" s="6">
        <v>0</v>
      </c>
      <c r="T153" s="6">
        <v>0</v>
      </c>
      <c r="U153" s="6">
        <v>0</v>
      </c>
      <c r="V153" s="6">
        <v>0</v>
      </c>
      <c r="W153" s="6">
        <v>0</v>
      </c>
      <c r="X153" s="6">
        <v>0</v>
      </c>
      <c r="Y153" s="6">
        <v>0</v>
      </c>
      <c r="Z153" s="6">
        <v>0</v>
      </c>
      <c r="AA153" s="6">
        <v>0</v>
      </c>
      <c r="AB153" s="6">
        <v>0</v>
      </c>
      <c r="AC153" s="6">
        <v>0</v>
      </c>
      <c r="AD153" s="6">
        <v>0</v>
      </c>
      <c r="AE153" s="6">
        <v>0</v>
      </c>
      <c r="AF153" s="6">
        <v>0</v>
      </c>
      <c r="AG153" s="6">
        <v>0</v>
      </c>
      <c r="AH153" s="6">
        <v>0</v>
      </c>
      <c r="AI153" s="6">
        <v>0</v>
      </c>
      <c r="AJ153" s="6">
        <v>0</v>
      </c>
      <c r="AK153" s="6">
        <v>0</v>
      </c>
      <c r="AL153" s="6">
        <v>0</v>
      </c>
      <c r="AM153" s="6">
        <v>0</v>
      </c>
      <c r="AN153" s="6">
        <v>0</v>
      </c>
      <c r="AO153" s="6">
        <v>0</v>
      </c>
      <c r="AP153" s="6">
        <v>0</v>
      </c>
      <c r="AQ153" s="6">
        <v>0</v>
      </c>
      <c r="AR153" s="6">
        <v>0</v>
      </c>
      <c r="AS153" s="6">
        <v>0</v>
      </c>
      <c r="AT153" s="6">
        <v>0</v>
      </c>
      <c r="AU153" s="6">
        <v>0</v>
      </c>
      <c r="AV153" s="6">
        <v>0</v>
      </c>
      <c r="AW153" s="6">
        <v>0</v>
      </c>
      <c r="AX153" s="6">
        <v>0</v>
      </c>
      <c r="AY153" s="6">
        <v>0</v>
      </c>
      <c r="AZ153" s="6">
        <v>0</v>
      </c>
      <c r="BA153" s="6">
        <v>0</v>
      </c>
      <c r="BB153" s="6">
        <v>0</v>
      </c>
      <c r="BC153" s="6">
        <v>0</v>
      </c>
      <c r="BD153" s="6">
        <v>0</v>
      </c>
      <c r="BE153" s="6">
        <v>1</v>
      </c>
      <c r="BF153" s="6">
        <v>0</v>
      </c>
      <c r="BG153" s="6">
        <v>0</v>
      </c>
      <c r="BH153" s="6">
        <v>0</v>
      </c>
      <c r="BI153" s="6">
        <v>0</v>
      </c>
      <c r="BJ153" s="6">
        <v>0</v>
      </c>
      <c r="BK153" s="6">
        <v>0</v>
      </c>
      <c r="BL153" s="6">
        <v>0</v>
      </c>
      <c r="BM153" s="6">
        <v>0</v>
      </c>
      <c r="BN153" s="6">
        <v>0</v>
      </c>
      <c r="BO153" s="6">
        <v>0</v>
      </c>
      <c r="BP153" s="6">
        <v>0</v>
      </c>
      <c r="BR153" s="8">
        <f t="shared" si="38"/>
        <v>1</v>
      </c>
    </row>
    <row r="154" spans="1:70" ht="14.25" customHeight="1" x14ac:dyDescent="0.55000000000000004">
      <c r="A154" t="str">
        <f t="shared" si="44"/>
        <v>Accommodation and food services</v>
      </c>
      <c r="B154" t="str">
        <f>VLOOKUP(C154,'List DFØ'!$A:$B,2,FALSE)</f>
        <v>Styremøter</v>
      </c>
      <c r="C154">
        <v>771</v>
      </c>
      <c r="D154" s="6">
        <v>0</v>
      </c>
      <c r="E154" s="6">
        <v>0</v>
      </c>
      <c r="F154" s="6">
        <v>0</v>
      </c>
      <c r="G154" s="6">
        <v>0</v>
      </c>
      <c r="H154" s="6">
        <v>0</v>
      </c>
      <c r="I154" s="6">
        <v>0</v>
      </c>
      <c r="J154" s="6">
        <v>0</v>
      </c>
      <c r="K154" s="6">
        <v>0</v>
      </c>
      <c r="L154" s="6">
        <v>0</v>
      </c>
      <c r="M154" s="6">
        <v>0</v>
      </c>
      <c r="N154" s="6">
        <v>0</v>
      </c>
      <c r="O154" s="6">
        <v>0</v>
      </c>
      <c r="P154" s="6">
        <v>0</v>
      </c>
      <c r="Q154" s="6">
        <v>0</v>
      </c>
      <c r="R154" s="6">
        <v>0</v>
      </c>
      <c r="S154" s="6">
        <v>0</v>
      </c>
      <c r="T154" s="6">
        <v>0</v>
      </c>
      <c r="U154" s="6">
        <v>0</v>
      </c>
      <c r="V154" s="6">
        <v>0</v>
      </c>
      <c r="W154" s="6">
        <v>0</v>
      </c>
      <c r="X154" s="6">
        <v>0</v>
      </c>
      <c r="Y154" s="6">
        <v>0</v>
      </c>
      <c r="Z154" s="6">
        <v>0</v>
      </c>
      <c r="AA154" s="6">
        <v>0</v>
      </c>
      <c r="AB154" s="6">
        <v>0</v>
      </c>
      <c r="AC154" s="6">
        <v>0</v>
      </c>
      <c r="AD154" s="6">
        <v>0</v>
      </c>
      <c r="AE154" s="6">
        <v>0</v>
      </c>
      <c r="AF154" s="6">
        <v>0</v>
      </c>
      <c r="AG154" s="6">
        <v>3.0555451326530914E-2</v>
      </c>
      <c r="AH154" s="6">
        <v>0</v>
      </c>
      <c r="AI154" s="6">
        <v>0</v>
      </c>
      <c r="AJ154" s="6">
        <v>0</v>
      </c>
      <c r="AK154" s="6">
        <v>0</v>
      </c>
      <c r="AL154" s="6">
        <v>0</v>
      </c>
      <c r="AM154" s="6">
        <v>0.59125457318888464</v>
      </c>
      <c r="AN154" s="6">
        <v>0</v>
      </c>
      <c r="AO154" s="6">
        <v>0</v>
      </c>
      <c r="AP154" s="6">
        <v>0</v>
      </c>
      <c r="AQ154" s="6">
        <v>0</v>
      </c>
      <c r="AR154" s="6">
        <v>2.886757024618097E-2</v>
      </c>
      <c r="AS154" s="6">
        <v>0</v>
      </c>
      <c r="AT154" s="6">
        <v>0</v>
      </c>
      <c r="AU154" s="6">
        <v>0</v>
      </c>
      <c r="AV154" s="6">
        <v>0.15430264528770846</v>
      </c>
      <c r="AW154" s="6">
        <v>0</v>
      </c>
      <c r="AX154" s="6">
        <v>0</v>
      </c>
      <c r="AY154" s="6">
        <v>2.1598550689795173E-2</v>
      </c>
      <c r="AZ154" s="6">
        <v>0</v>
      </c>
      <c r="BA154" s="6">
        <v>0</v>
      </c>
      <c r="BB154" s="6">
        <v>0</v>
      </c>
      <c r="BC154" s="6">
        <v>0</v>
      </c>
      <c r="BD154" s="6">
        <v>3.0765352354893163E-2</v>
      </c>
      <c r="BE154" s="6">
        <v>9.5263161560655257E-2</v>
      </c>
      <c r="BF154" s="6">
        <v>4.0443358065944696E-3</v>
      </c>
      <c r="BG154" s="6">
        <v>0</v>
      </c>
      <c r="BH154" s="6">
        <v>0</v>
      </c>
      <c r="BI154" s="6">
        <v>0</v>
      </c>
      <c r="BJ154" s="6">
        <v>0</v>
      </c>
      <c r="BK154" s="6">
        <v>0</v>
      </c>
      <c r="BL154" s="6">
        <v>4.334835953875698E-2</v>
      </c>
      <c r="BM154" s="6">
        <v>0</v>
      </c>
      <c r="BN154" s="6">
        <v>0</v>
      </c>
      <c r="BO154" s="6">
        <v>0</v>
      </c>
      <c r="BP154" s="6">
        <v>0</v>
      </c>
      <c r="BR154" s="8">
        <f t="shared" si="38"/>
        <v>1</v>
      </c>
    </row>
    <row r="155" spans="1:70" ht="14.25" customHeight="1" x14ac:dyDescent="0.55000000000000004">
      <c r="A155" t="str">
        <f t="shared" si="44"/>
        <v>Imputed rents of owner-occupied dwellings</v>
      </c>
      <c r="B155" t="str">
        <f>VLOOKUP(C155,'List DFØ'!$A:$B,2,FALSE)</f>
        <v>Eiendoms- og festeavgift</v>
      </c>
      <c r="C155">
        <v>775</v>
      </c>
      <c r="D155" s="6">
        <v>2.4375738356349649E-2</v>
      </c>
      <c r="E155" s="6">
        <v>7.4048076295844378E-3</v>
      </c>
      <c r="F155" s="6">
        <v>0</v>
      </c>
      <c r="G155" s="6">
        <v>0</v>
      </c>
      <c r="H155" s="6">
        <v>0</v>
      </c>
      <c r="I155" s="6">
        <v>0</v>
      </c>
      <c r="J155" s="6">
        <v>0</v>
      </c>
      <c r="K155" s="6">
        <v>0</v>
      </c>
      <c r="L155" s="6">
        <v>0</v>
      </c>
      <c r="M155" s="6">
        <v>0</v>
      </c>
      <c r="N155" s="6">
        <v>0</v>
      </c>
      <c r="O155" s="6">
        <v>0</v>
      </c>
      <c r="P155" s="6">
        <v>0</v>
      </c>
      <c r="Q155" s="6">
        <v>0</v>
      </c>
      <c r="R155" s="6">
        <v>0</v>
      </c>
      <c r="S155" s="6">
        <v>0</v>
      </c>
      <c r="T155" s="6">
        <v>0</v>
      </c>
      <c r="U155" s="6">
        <v>0</v>
      </c>
      <c r="V155" s="6">
        <v>0</v>
      </c>
      <c r="W155" s="6">
        <v>0</v>
      </c>
      <c r="X155" s="6">
        <v>0</v>
      </c>
      <c r="Y155" s="6">
        <v>0</v>
      </c>
      <c r="Z155" s="6">
        <v>0</v>
      </c>
      <c r="AA155" s="6">
        <v>0</v>
      </c>
      <c r="AB155" s="6">
        <v>0</v>
      </c>
      <c r="AC155" s="6">
        <v>0</v>
      </c>
      <c r="AD155" s="6">
        <v>7.3127215069048943E-2</v>
      </c>
      <c r="AE155" s="6">
        <v>0</v>
      </c>
      <c r="AF155" s="6">
        <v>0</v>
      </c>
      <c r="AG155" s="6">
        <v>0</v>
      </c>
      <c r="AH155" s="6">
        <v>0</v>
      </c>
      <c r="AI155" s="6">
        <v>0</v>
      </c>
      <c r="AJ155" s="6">
        <v>0</v>
      </c>
      <c r="AK155" s="6">
        <v>0</v>
      </c>
      <c r="AL155" s="6">
        <v>0</v>
      </c>
      <c r="AM155" s="6">
        <v>0</v>
      </c>
      <c r="AN155" s="6">
        <v>0</v>
      </c>
      <c r="AO155" s="6">
        <v>0</v>
      </c>
      <c r="AP155" s="6">
        <v>0</v>
      </c>
      <c r="AQ155" s="6">
        <v>2.8776913337357223E-2</v>
      </c>
      <c r="AR155" s="6">
        <v>0</v>
      </c>
      <c r="AS155" s="6">
        <v>0</v>
      </c>
      <c r="AT155" s="6">
        <v>0</v>
      </c>
      <c r="AU155" s="6">
        <v>4.3605487504136597E-3</v>
      </c>
      <c r="AV155" s="6">
        <v>0.51187425499110506</v>
      </c>
      <c r="AW155" s="6">
        <v>0</v>
      </c>
      <c r="AX155" s="6">
        <v>2.3292372207178553E-4</v>
      </c>
      <c r="AY155" s="6">
        <v>0</v>
      </c>
      <c r="AZ155" s="6">
        <v>0</v>
      </c>
      <c r="BA155" s="6">
        <v>0</v>
      </c>
      <c r="BB155" s="6">
        <v>0</v>
      </c>
      <c r="BC155" s="6">
        <v>0</v>
      </c>
      <c r="BD155" s="6">
        <v>0</v>
      </c>
      <c r="BE155" s="6">
        <v>0</v>
      </c>
      <c r="BF155" s="6">
        <v>0.33901393665235824</v>
      </c>
      <c r="BG155" s="6">
        <v>0</v>
      </c>
      <c r="BH155" s="6">
        <v>0</v>
      </c>
      <c r="BI155" s="6">
        <v>0</v>
      </c>
      <c r="BJ155" s="6">
        <v>0</v>
      </c>
      <c r="BK155" s="6">
        <v>1.0833661491710955E-2</v>
      </c>
      <c r="BL155" s="6">
        <v>0</v>
      </c>
      <c r="BM155" s="6">
        <v>0</v>
      </c>
      <c r="BN155" s="6">
        <v>0</v>
      </c>
      <c r="BO155" s="6">
        <v>0</v>
      </c>
      <c r="BP155" s="6">
        <v>0</v>
      </c>
      <c r="BR155" s="8">
        <f t="shared" si="38"/>
        <v>0.99999999999999989</v>
      </c>
    </row>
    <row r="156" spans="1:70" customFormat="1" ht="14.4" x14ac:dyDescent="0.55000000000000004">
      <c r="A156" t="str">
        <f t="shared" si="44"/>
        <v>Financial services, except insurance and pension funding</v>
      </c>
      <c r="B156" t="s">
        <v>183</v>
      </c>
      <c r="C156" s="36">
        <v>777</v>
      </c>
      <c r="D156" s="6">
        <v>0</v>
      </c>
      <c r="E156" s="6">
        <v>0</v>
      </c>
      <c r="F156" s="6">
        <v>0</v>
      </c>
      <c r="G156" s="6">
        <v>0</v>
      </c>
      <c r="H156" s="6">
        <v>0</v>
      </c>
      <c r="I156" s="6">
        <v>0</v>
      </c>
      <c r="J156" s="6">
        <v>0</v>
      </c>
      <c r="K156" s="6">
        <v>0</v>
      </c>
      <c r="L156" s="6">
        <v>0</v>
      </c>
      <c r="M156" s="6">
        <v>0</v>
      </c>
      <c r="N156" s="6">
        <v>0</v>
      </c>
      <c r="O156" s="6">
        <v>0</v>
      </c>
      <c r="P156" s="6">
        <v>0</v>
      </c>
      <c r="Q156" s="6">
        <v>0</v>
      </c>
      <c r="R156" s="6">
        <v>0</v>
      </c>
      <c r="S156" s="6">
        <v>0</v>
      </c>
      <c r="T156" s="6">
        <v>0</v>
      </c>
      <c r="U156" s="6">
        <v>0</v>
      </c>
      <c r="V156" s="6">
        <v>0</v>
      </c>
      <c r="W156" s="6">
        <v>0</v>
      </c>
      <c r="X156" s="6">
        <v>0</v>
      </c>
      <c r="Y156" s="6">
        <v>0</v>
      </c>
      <c r="Z156" s="6">
        <v>0</v>
      </c>
      <c r="AA156" s="6">
        <v>0</v>
      </c>
      <c r="AB156" s="6">
        <v>0</v>
      </c>
      <c r="AC156" s="6">
        <v>0</v>
      </c>
      <c r="AD156" s="6">
        <v>0</v>
      </c>
      <c r="AE156" s="6">
        <v>0</v>
      </c>
      <c r="AF156" s="6">
        <v>0</v>
      </c>
      <c r="AG156" s="6">
        <v>0</v>
      </c>
      <c r="AH156" s="6">
        <v>0</v>
      </c>
      <c r="AI156" s="6">
        <v>0</v>
      </c>
      <c r="AJ156" s="6">
        <v>0</v>
      </c>
      <c r="AK156" s="6">
        <v>0</v>
      </c>
      <c r="AL156" s="6">
        <v>0</v>
      </c>
      <c r="AM156" s="6">
        <v>0</v>
      </c>
      <c r="AN156" s="6">
        <v>0</v>
      </c>
      <c r="AO156" s="6">
        <v>0</v>
      </c>
      <c r="AP156" s="6">
        <v>0</v>
      </c>
      <c r="AQ156" s="6">
        <v>0</v>
      </c>
      <c r="AR156" s="6">
        <v>1</v>
      </c>
      <c r="AS156" s="6">
        <v>0</v>
      </c>
      <c r="AT156" s="6">
        <v>0</v>
      </c>
      <c r="AU156" s="6">
        <v>0</v>
      </c>
      <c r="AV156" s="6">
        <v>0</v>
      </c>
      <c r="AW156" s="6">
        <v>0</v>
      </c>
      <c r="AX156" s="6">
        <v>0</v>
      </c>
      <c r="AY156" s="6">
        <v>0</v>
      </c>
      <c r="AZ156" s="6">
        <v>0</v>
      </c>
      <c r="BA156" s="6">
        <v>0</v>
      </c>
      <c r="BB156" s="6">
        <v>0</v>
      </c>
      <c r="BC156" s="6">
        <v>0</v>
      </c>
      <c r="BD156" s="6">
        <v>0</v>
      </c>
      <c r="BE156" s="6">
        <v>0</v>
      </c>
      <c r="BF156" s="6">
        <v>0</v>
      </c>
      <c r="BG156" s="6">
        <v>0</v>
      </c>
      <c r="BH156" s="6">
        <v>0</v>
      </c>
      <c r="BI156" s="6">
        <v>0</v>
      </c>
      <c r="BJ156" s="6">
        <v>0</v>
      </c>
      <c r="BK156" s="6">
        <v>0</v>
      </c>
      <c r="BL156" s="6">
        <v>0</v>
      </c>
      <c r="BM156" s="6">
        <v>0</v>
      </c>
      <c r="BN156" s="6">
        <v>0</v>
      </c>
      <c r="BO156" s="6">
        <v>0</v>
      </c>
      <c r="BP156" s="6">
        <v>0</v>
      </c>
      <c r="BR156" s="8">
        <f t="shared" si="38"/>
        <v>1</v>
      </c>
    </row>
    <row r="157" spans="1:70" ht="14.25" customHeight="1" x14ac:dyDescent="0.55000000000000004">
      <c r="A157" t="str">
        <f t="shared" si="44"/>
        <v>Public administration and defence services; compulsory social security services</v>
      </c>
      <c r="B157" t="str">
        <f>VLOOKUP(C157,'List DFØ'!$A:$B,2,FALSE)</f>
        <v>Annen kostnad</v>
      </c>
      <c r="C157">
        <v>779</v>
      </c>
      <c r="D157" s="6">
        <v>9.1210021235798287E-4</v>
      </c>
      <c r="E157" s="6">
        <v>1.3409464345054157E-4</v>
      </c>
      <c r="F157" s="6">
        <v>6.1252810747096063E-3</v>
      </c>
      <c r="G157" s="6">
        <v>7.4029009745742169E-2</v>
      </c>
      <c r="H157" s="6">
        <f>DFØ_matchingmatrise_prosent!BQ118+DFØ_matchingmatrise_prosent!F118</f>
        <v>7.199430660351025E-2</v>
      </c>
      <c r="I157" s="6">
        <v>3.2443889869019293E-4</v>
      </c>
      <c r="J157" s="6">
        <v>1.1562843201599266E-3</v>
      </c>
      <c r="K157" s="6">
        <v>0</v>
      </c>
      <c r="L157" s="6">
        <v>5.2978342364267956E-4</v>
      </c>
      <c r="M157" s="6">
        <v>0</v>
      </c>
      <c r="N157" s="6">
        <v>0</v>
      </c>
      <c r="O157" s="6">
        <v>2.5414986034591317E-3</v>
      </c>
      <c r="P157" s="6">
        <v>3.790835968005785E-5</v>
      </c>
      <c r="Q157" s="6">
        <v>0</v>
      </c>
      <c r="R157" s="6">
        <v>3.8999850275886028E-3</v>
      </c>
      <c r="S157" s="6">
        <v>1.6172393411296904E-3</v>
      </c>
      <c r="T157" s="6">
        <v>3.335831743015287E-5</v>
      </c>
      <c r="U157" s="6">
        <v>2.1940877914903099E-3</v>
      </c>
      <c r="V157" s="6">
        <v>7.4453625116843898E-4</v>
      </c>
      <c r="W157" s="6">
        <v>5.5552407428212864E-5</v>
      </c>
      <c r="X157" s="6">
        <v>8.482883219618722E-4</v>
      </c>
      <c r="Y157" s="6">
        <v>1.7278575312292975E-4</v>
      </c>
      <c r="Z157" s="6">
        <v>7.3549080838085346E-4</v>
      </c>
      <c r="AA157" s="6">
        <v>0</v>
      </c>
      <c r="AB157" s="6">
        <v>0</v>
      </c>
      <c r="AC157" s="6">
        <v>3.9648728073266422E-4</v>
      </c>
      <c r="AD157" s="6">
        <v>4.3934516732493427E-2</v>
      </c>
      <c r="AE157" s="6">
        <v>0</v>
      </c>
      <c r="AF157" s="6">
        <v>0</v>
      </c>
      <c r="AG157" s="6">
        <v>0</v>
      </c>
      <c r="AH157" s="6">
        <v>1.3464022452473038E-3</v>
      </c>
      <c r="AI157" s="6">
        <v>5.8577856330477675E-4</v>
      </c>
      <c r="AJ157" s="6">
        <v>2.2435050991312174E-3</v>
      </c>
      <c r="AK157" s="6">
        <v>2.0379379838485642E-2</v>
      </c>
      <c r="AL157" s="6">
        <v>2.1545434649180195E-3</v>
      </c>
      <c r="AM157" s="6">
        <v>7.7780745537705375E-3</v>
      </c>
      <c r="AN157" s="6">
        <v>1.2057827692505477E-3</v>
      </c>
      <c r="AO157" s="6">
        <v>7.2552474231886302E-3</v>
      </c>
      <c r="AP157" s="6">
        <v>5.5192466793889221E-2</v>
      </c>
      <c r="AQ157" s="6">
        <v>1.6009436746719664E-2</v>
      </c>
      <c r="AR157" s="6">
        <v>3.2042100849257904E-2</v>
      </c>
      <c r="AS157" s="6">
        <v>0</v>
      </c>
      <c r="AT157" s="6">
        <v>1.4929429569527779E-4</v>
      </c>
      <c r="AU157" s="6">
        <v>8.9987577148500995E-4</v>
      </c>
      <c r="AV157" s="6">
        <v>5.2627956116985918E-3</v>
      </c>
      <c r="AW157" s="6">
        <v>0.14753414177694357</v>
      </c>
      <c r="AX157" s="6">
        <v>4.3058991159224909E-2</v>
      </c>
      <c r="AY157" s="6">
        <v>1.9301972173570405E-2</v>
      </c>
      <c r="AZ157" s="6">
        <v>9.4148267339947474E-4</v>
      </c>
      <c r="BA157" s="6">
        <v>1.3623931572592251E-3</v>
      </c>
      <c r="BB157" s="6">
        <v>6.7928083422725064E-4</v>
      </c>
      <c r="BC157" s="6">
        <v>9.218137471188046E-4</v>
      </c>
      <c r="BD157" s="6">
        <v>2.8303456674084225E-3</v>
      </c>
      <c r="BE157" s="6">
        <v>2.6165632528046788E-3</v>
      </c>
      <c r="BF157" s="6">
        <v>0.23934228769177068</v>
      </c>
      <c r="BG157" s="6">
        <v>1.1061754514824955E-2</v>
      </c>
      <c r="BH157" s="6">
        <v>0.1536426597148968</v>
      </c>
      <c r="BI157" s="6">
        <v>1.1318418580686955E-3</v>
      </c>
      <c r="BJ157" s="6">
        <v>3.0532167454983519E-3</v>
      </c>
      <c r="BK157" s="6">
        <v>1.1346814355728198E-3</v>
      </c>
      <c r="BL157" s="6">
        <v>5.6001804159457056E-3</v>
      </c>
      <c r="BM157" s="6">
        <v>0</v>
      </c>
      <c r="BN157" s="6">
        <v>8.6467523709312516E-4</v>
      </c>
      <c r="BO157" s="6">
        <v>0</v>
      </c>
      <c r="BP157" s="6">
        <v>0</v>
      </c>
      <c r="BR157" s="8">
        <f t="shared" ref="BR157" si="62">SUM(D157:BP157)</f>
        <v>0.99999999999999989</v>
      </c>
    </row>
    <row r="158" spans="1:70" ht="14.25" customHeight="1" x14ac:dyDescent="0.55000000000000004">
      <c r="A158" s="4"/>
    </row>
  </sheetData>
  <conditionalFormatting sqref="D84:M84 O84:AD84 AH84:BP84">
    <cfRule type="colorScale" priority="51">
      <colorScale>
        <cfvo type="min"/>
        <cfvo type="max"/>
        <color rgb="FFFCFCFF"/>
        <color rgb="FFF8696B"/>
      </colorScale>
    </cfRule>
  </conditionalFormatting>
  <conditionalFormatting sqref="D3:AD25 AH3:BP25">
    <cfRule type="colorScale" priority="15">
      <colorScale>
        <cfvo type="min"/>
        <cfvo type="max"/>
        <color rgb="FFFCFCFF"/>
        <color rgb="FFF8696B"/>
      </colorScale>
    </cfRule>
  </conditionalFormatting>
  <conditionalFormatting sqref="D29:AD34 AH29:BP34">
    <cfRule type="colorScale" priority="43">
      <colorScale>
        <cfvo type="min"/>
        <cfvo type="max"/>
        <color rgb="FFFCFCFF"/>
        <color rgb="FFF8696B"/>
      </colorScale>
    </cfRule>
  </conditionalFormatting>
  <conditionalFormatting sqref="D35:AD35 AB41:AD41 D41:Z41 D47:AD47 D152:AD152 D64:AD64 D116:AD116 AB115:AD115 D115:Z115 D137:AD137 D154:AD154 AH154:BP154 AH142:BP145 AH137:BP137 AH102:BP102 AH83:BP83 AH64:BP64 AH152:BP152 AH47:BP47 AH41:BP41 AH35:BP35 AH157:BP157 D44:BP44 AH43:BP43 D43:AD43 AH50:BP50 D50:AD50 D57:BP57 D60:BP60 AH67:BP68 D65:BP66 D69:BP69 D93:BP94 D100:M101 O100:BP101 D102:AD102 AH115:BP116 D111:BP114 AH119:BP119 D119:AD119 D117:BP118 AH126:BP131 D126:AG126 D142:AD145 D147:AD147 AH147:BP147 D146:BP146 D149:BP149 D151:BP151 D28:BP28 D83:M83 O83:AD83 D42:BP42 D67:AD68 D103:BP106 N106:N107 D120:BP125 D132:BP132 D127:AD131 D157:AD157 D49:BP49">
    <cfRule type="colorScale" priority="64">
      <colorScale>
        <cfvo type="min"/>
        <cfvo type="max"/>
        <color rgb="FFFCFCFF"/>
        <color rgb="FFF8696B"/>
      </colorScale>
    </cfRule>
  </conditionalFormatting>
  <conditionalFormatting sqref="D36:AD39 AH36:BP39">
    <cfRule type="colorScale" priority="63">
      <colorScale>
        <cfvo type="min"/>
        <cfvo type="max"/>
        <color rgb="FFFCFCFF"/>
        <color rgb="FFF8696B"/>
      </colorScale>
    </cfRule>
  </conditionalFormatting>
  <conditionalFormatting sqref="D40:AD40 AH40:BP40">
    <cfRule type="colorScale" priority="5">
      <colorScale>
        <cfvo type="min"/>
        <cfvo type="max"/>
        <color rgb="FFFCFCFF"/>
        <color rgb="FFF8696B"/>
      </colorScale>
    </cfRule>
  </conditionalFormatting>
  <conditionalFormatting sqref="D45:AD45 AH45:BP45">
    <cfRule type="colorScale" priority="62">
      <colorScale>
        <cfvo type="min"/>
        <cfvo type="max"/>
        <color rgb="FFFCFCFF"/>
        <color rgb="FFF8696B"/>
      </colorScale>
    </cfRule>
  </conditionalFormatting>
  <conditionalFormatting sqref="D46:AD46 AH46:BP46">
    <cfRule type="colorScale" priority="37">
      <colorScale>
        <cfvo type="min"/>
        <cfvo type="max"/>
        <color rgb="FFFCFCFF"/>
        <color rgb="FFF8696B"/>
      </colorScale>
    </cfRule>
  </conditionalFormatting>
  <conditionalFormatting sqref="D48:AD48 AH48:BP48">
    <cfRule type="colorScale" priority="10">
      <colorScale>
        <cfvo type="min"/>
        <cfvo type="max"/>
        <color rgb="FFFCFCFF"/>
        <color rgb="FFF8696B"/>
      </colorScale>
    </cfRule>
  </conditionalFormatting>
  <conditionalFormatting sqref="D52:AD52 AH52:BP52">
    <cfRule type="colorScale" priority="31">
      <colorScale>
        <cfvo type="min"/>
        <cfvo type="max"/>
        <color rgb="FFFCFCFF"/>
        <color rgb="FFF8696B"/>
      </colorScale>
    </cfRule>
  </conditionalFormatting>
  <conditionalFormatting sqref="D53:AD53 AH53:BP53">
    <cfRule type="colorScale" priority="32">
      <colorScale>
        <cfvo type="min"/>
        <cfvo type="max"/>
        <color rgb="FFFCFCFF"/>
        <color rgb="FFF8696B"/>
      </colorScale>
    </cfRule>
  </conditionalFormatting>
  <conditionalFormatting sqref="D54:AD56 AH54:BP56">
    <cfRule type="colorScale" priority="30">
      <colorScale>
        <cfvo type="min"/>
        <cfvo type="max"/>
        <color rgb="FFFCFCFF"/>
        <color rgb="FFF8696B"/>
      </colorScale>
    </cfRule>
  </conditionalFormatting>
  <conditionalFormatting sqref="D58:AD58 AH58:BP58">
    <cfRule type="colorScale" priority="55">
      <colorScale>
        <cfvo type="min"/>
        <cfvo type="max"/>
        <color rgb="FFFCFCFF"/>
        <color rgb="FFF8696B"/>
      </colorScale>
    </cfRule>
  </conditionalFormatting>
  <conditionalFormatting sqref="D59:AD59 AH59:BP59">
    <cfRule type="colorScale" priority="29">
      <colorScale>
        <cfvo type="min"/>
        <cfvo type="max"/>
        <color rgb="FFFCFCFF"/>
        <color rgb="FFF8696B"/>
      </colorScale>
    </cfRule>
  </conditionalFormatting>
  <conditionalFormatting sqref="D62:AD63 AH62:BP63">
    <cfRule type="colorScale" priority="28">
      <colorScale>
        <cfvo type="min"/>
        <cfvo type="max"/>
        <color rgb="FFFCFCFF"/>
        <color rgb="FFF8696B"/>
      </colorScale>
    </cfRule>
  </conditionalFormatting>
  <conditionalFormatting sqref="D70:AD70 AH70:BP70">
    <cfRule type="colorScale" priority="53">
      <colorScale>
        <cfvo type="min"/>
        <cfvo type="max"/>
        <color rgb="FFFCFCFF"/>
        <color rgb="FFF8696B"/>
      </colorScale>
    </cfRule>
  </conditionalFormatting>
  <conditionalFormatting sqref="D81:AD81 AH81:BP81">
    <cfRule type="colorScale" priority="52">
      <colorScale>
        <cfvo type="min"/>
        <cfvo type="max"/>
        <color rgb="FFFCFCFF"/>
        <color rgb="FFF8696B"/>
      </colorScale>
    </cfRule>
  </conditionalFormatting>
  <conditionalFormatting sqref="D82:AD82 AH82:BP82 N83:N84">
    <cfRule type="colorScale" priority="35">
      <colorScale>
        <cfvo type="min"/>
        <cfvo type="max"/>
        <color rgb="FFFCFCFF"/>
        <color rgb="FFF8696B"/>
      </colorScale>
    </cfRule>
  </conditionalFormatting>
  <conditionalFormatting sqref="D85:AD92 AH85:BP92">
    <cfRule type="colorScale" priority="34">
      <colorScale>
        <cfvo type="min"/>
        <cfvo type="max"/>
        <color rgb="FFFCFCFF"/>
        <color rgb="FFF8696B"/>
      </colorScale>
    </cfRule>
  </conditionalFormatting>
  <conditionalFormatting sqref="D96:AD99 AH96:BP99 N100:N101">
    <cfRule type="colorScale" priority="33">
      <colorScale>
        <cfvo type="min"/>
        <cfvo type="max"/>
        <color rgb="FFFCFCFF"/>
        <color rgb="FFF8696B"/>
      </colorScale>
    </cfRule>
  </conditionalFormatting>
  <conditionalFormatting sqref="D108:AD110 AH108:BP110">
    <cfRule type="colorScale" priority="27">
      <colorScale>
        <cfvo type="min"/>
        <cfvo type="max"/>
        <color rgb="FFFCFCFF"/>
        <color rgb="FFF8696B"/>
      </colorScale>
    </cfRule>
  </conditionalFormatting>
  <conditionalFormatting sqref="D133:AD133 AH133:BP133">
    <cfRule type="colorScale" priority="47">
      <colorScale>
        <cfvo type="min"/>
        <cfvo type="max"/>
        <color rgb="FFFCFCFF"/>
        <color rgb="FFF8696B"/>
      </colorScale>
    </cfRule>
  </conditionalFormatting>
  <conditionalFormatting sqref="D134:AD134 AH134:BP134">
    <cfRule type="colorScale" priority="26">
      <colorScale>
        <cfvo type="min"/>
        <cfvo type="max"/>
        <color rgb="FFFCFCFF"/>
        <color rgb="FFF8696B"/>
      </colorScale>
    </cfRule>
  </conditionalFormatting>
  <conditionalFormatting sqref="D136:AD136 AH136:BP136">
    <cfRule type="colorScale" priority="25">
      <colorScale>
        <cfvo type="min"/>
        <cfvo type="max"/>
        <color rgb="FFFCFCFF"/>
        <color rgb="FFF8696B"/>
      </colorScale>
    </cfRule>
  </conditionalFormatting>
  <conditionalFormatting sqref="D153:AD153 AH153:BP153">
    <cfRule type="colorScale" priority="44">
      <colorScale>
        <cfvo type="min"/>
        <cfvo type="max"/>
        <color rgb="FFFCFCFF"/>
        <color rgb="FFF8696B"/>
      </colorScale>
    </cfRule>
  </conditionalFormatting>
  <conditionalFormatting sqref="D155:AD155 D26:AD27 AH26:BP27 AH155:BP155">
    <cfRule type="colorScale" priority="58">
      <colorScale>
        <cfvo type="min"/>
        <cfvo type="max"/>
        <color rgb="FFFCFCFF"/>
        <color rgb="FFF8696B"/>
      </colorScale>
    </cfRule>
  </conditionalFormatting>
  <conditionalFormatting sqref="D156:AD156 AH156:BP156">
    <cfRule type="colorScale" priority="23">
      <colorScale>
        <cfvo type="min"/>
        <cfvo type="max"/>
        <color rgb="FFFCFCFF"/>
        <color rgb="FFF8696B"/>
      </colorScale>
    </cfRule>
  </conditionalFormatting>
  <conditionalFormatting sqref="D51:BP51">
    <cfRule type="colorScale" priority="57">
      <colorScale>
        <cfvo type="min"/>
        <cfvo type="max"/>
        <color rgb="FFFCFCFF"/>
        <color rgb="FFF8696B"/>
      </colorScale>
    </cfRule>
  </conditionalFormatting>
  <conditionalFormatting sqref="D61:BP61">
    <cfRule type="colorScale" priority="54">
      <colorScale>
        <cfvo type="min"/>
        <cfvo type="max"/>
        <color rgb="FFFCFCFF"/>
        <color rgb="FFF8696B"/>
      </colorScale>
    </cfRule>
  </conditionalFormatting>
  <conditionalFormatting sqref="D95:BP95">
    <cfRule type="colorScale" priority="49">
      <colorScale>
        <cfvo type="min"/>
        <cfvo type="max"/>
        <color rgb="FFFCFCFF"/>
        <color rgb="FFF8696B"/>
      </colorScale>
    </cfRule>
  </conditionalFormatting>
  <conditionalFormatting sqref="D138:BP138">
    <cfRule type="colorScale" priority="45">
      <colorScale>
        <cfvo type="min"/>
        <cfvo type="max"/>
        <color rgb="FFFCFCFF"/>
        <color rgb="FFF8696B"/>
      </colorScale>
    </cfRule>
  </conditionalFormatting>
  <conditionalFormatting sqref="D148:BP148">
    <cfRule type="colorScale" priority="60">
      <colorScale>
        <cfvo type="min"/>
        <cfvo type="max"/>
        <color rgb="FFFCFCFF"/>
        <color rgb="FFF8696B"/>
      </colorScale>
    </cfRule>
  </conditionalFormatting>
  <conditionalFormatting sqref="D150:BP150">
    <cfRule type="colorScale" priority="59">
      <colorScale>
        <cfvo type="min"/>
        <cfvo type="max"/>
        <color rgb="FFFCFCFF"/>
        <color rgb="FFF8696B"/>
      </colorScale>
    </cfRule>
  </conditionalFormatting>
  <conditionalFormatting sqref="M1:O1048576">
    <cfRule type="cellIs" dxfId="14" priority="1" operator="equal">
      <formula>0</formula>
    </cfRule>
  </conditionalFormatting>
  <conditionalFormatting sqref="AA1:AA1048576">
    <cfRule type="cellIs" dxfId="13" priority="2" operator="equal">
      <formula>0</formula>
    </cfRule>
  </conditionalFormatting>
  <conditionalFormatting sqref="AA115">
    <cfRule type="colorScale" priority="18">
      <colorScale>
        <cfvo type="min"/>
        <cfvo type="max"/>
        <color rgb="FFFCFCFF"/>
        <color rgb="FFF8696B"/>
      </colorScale>
    </cfRule>
  </conditionalFormatting>
  <conditionalFormatting sqref="AD107">
    <cfRule type="colorScale" priority="20">
      <colorScale>
        <cfvo type="min"/>
        <cfvo type="max"/>
        <color rgb="FFFCFCFF"/>
        <color rgb="FFF8696B"/>
      </colorScale>
    </cfRule>
  </conditionalFormatting>
  <conditionalFormatting sqref="AE1:AG27">
    <cfRule type="cellIs" dxfId="12" priority="14" operator="greaterThan">
      <formula>0</formula>
    </cfRule>
    <cfRule type="cellIs" dxfId="11" priority="13" operator="lessThan">
      <formula>0</formula>
    </cfRule>
  </conditionalFormatting>
  <conditionalFormatting sqref="AE35:AG41">
    <cfRule type="cellIs" dxfId="10" priority="4" operator="greaterThan">
      <formula>0</formula>
    </cfRule>
    <cfRule type="cellIs" dxfId="9" priority="3" operator="lessThan">
      <formula>0</formula>
    </cfRule>
  </conditionalFormatting>
  <conditionalFormatting sqref="AE43:AG43 AE50:AG50 AE52:AG56 AE58:AG59 AE62:AG64 AE67:AG68 AE70:AG70 AE73:AG74 AE76:AG79 AE81:AG92 AE96:AG99 AE102:AG102 AE108:AG110 AE115:AG116 AE119:AG119 AE127:AG131 AE133:AG137 AE141:AG145 AE147:AG147 AE152:AG1048576">
    <cfRule type="cellIs" dxfId="8" priority="21" operator="lessThan">
      <formula>0</formula>
    </cfRule>
    <cfRule type="cellIs" dxfId="7" priority="22" operator="greaterThan">
      <formula>0</formula>
    </cfRule>
  </conditionalFormatting>
  <conditionalFormatting sqref="AE45:AG48">
    <cfRule type="cellIs" dxfId="6" priority="8" operator="lessThan">
      <formula>0</formula>
    </cfRule>
    <cfRule type="cellIs" dxfId="5" priority="9" operator="greaterThan">
      <formula>0</formula>
    </cfRule>
  </conditionalFormatting>
  <conditionalFormatting sqref="AE107:BP107 D107:AC107">
    <cfRule type="colorScale" priority="48">
      <colorScale>
        <cfvo type="min"/>
        <cfvo type="max"/>
        <color rgb="FFFCFCFF"/>
        <color rgb="FFF8696B"/>
      </colorScale>
    </cfRule>
  </conditionalFormatting>
  <conditionalFormatting sqref="AH73:BP74 AE80:BP80 N73:AD74 D71:BP72 D78:AD80 N76:AD77 AH76:BP79 N75:BP75 D73:M77">
    <cfRule type="colorScale" priority="36">
      <colorScale>
        <cfvo type="min"/>
        <cfvo type="max"/>
        <color rgb="FFFCFCFF"/>
        <color rgb="FFF8696B"/>
      </colorScale>
    </cfRule>
  </conditionalFormatting>
  <conditionalFormatting sqref="AH135:BP135 D135:AD135">
    <cfRule type="colorScale" priority="46">
      <colorScale>
        <cfvo type="min"/>
        <cfvo type="max"/>
        <color rgb="FFFCFCFF"/>
        <color rgb="FFF8696B"/>
      </colorScale>
    </cfRule>
  </conditionalFormatting>
  <conditionalFormatting sqref="AH141:BP141 D141:AD141 D139:BP140">
    <cfRule type="colorScale" priority="24">
      <colorScale>
        <cfvo type="min"/>
        <cfvo type="max"/>
        <color rgb="FFFCFCFF"/>
        <color rgb="FFF8696B"/>
      </colorScale>
    </cfRule>
  </conditionalFormatting>
  <conditionalFormatting sqref="BR1:BR1048576">
    <cfRule type="cellIs" dxfId="4" priority="19" operator="equal">
      <formula>1</formula>
    </cfRule>
  </conditionalFormatting>
  <pageMargins left="0.23622047244094491" right="0.23622047244094491" top="0.82677165354330717" bottom="0.47244094488188981" header="7.874015748031496E-2" footer="7.874015748031496E-2"/>
  <pageSetup paperSize="9" fitToWidth="0" fitToHeight="0" orientation="landscape" r:id="rId1"/>
  <headerFooter>
    <oddHeader xml:space="preserve">&amp;R&amp;18&amp;G </oddHeader>
    <oddFooter>&amp;C&amp;"Verdana,Regular"&amp;8&amp;P / &amp;K000000&amp;N&amp;LV7DYVKSSWXFR-819035126-136</oddFooter>
    <firstHeader xml:space="preserve">&amp;L&amp;G&amp;R&amp;18 </firstHeader>
    <firstFooter xml:space="preserve">&amp;L&amp;"Verdana,Regular"&amp;8NIRAS A/S
Sortemosevej 19
3450 Allerød, Denmark&amp;C&amp;8Reg. No. 37295728 Denmark
FRI, FIDIC
www.niras.com&amp;R&amp;"Verdana,Regular"&amp;8T: +45 4810 4200   
F: +45 4810 4300 
E: niras@niras.dk  </first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80A7F-DA98-4B8C-BE5E-C818EE2461B9}">
  <dimension ref="A1:BQ118"/>
  <sheetViews>
    <sheetView zoomScale="110" zoomScaleNormal="110" workbookViewId="0">
      <pane xSplit="1" ySplit="2" topLeftCell="B3" activePane="bottomRight" state="frozen"/>
      <selection pane="topRight" activeCell="B1" sqref="B1"/>
      <selection pane="bottomLeft" activeCell="A3" sqref="A3"/>
      <selection pane="bottomRight" activeCell="B3" sqref="B3"/>
    </sheetView>
  </sheetViews>
  <sheetFormatPr baseColWidth="10" defaultColWidth="11.41796875" defaultRowHeight="14.4" x14ac:dyDescent="0.55000000000000004"/>
  <cols>
    <col min="1" max="1" width="11.41796875" style="28" customWidth="1"/>
  </cols>
  <sheetData>
    <row r="1" spans="1:69" x14ac:dyDescent="0.55000000000000004">
      <c r="B1" t="s">
        <v>0</v>
      </c>
      <c r="C1" t="s">
        <v>1</v>
      </c>
      <c r="D1" t="s">
        <v>2</v>
      </c>
      <c r="E1" t="s">
        <v>3</v>
      </c>
      <c r="F1" t="s">
        <v>4</v>
      </c>
      <c r="G1" t="s">
        <v>5</v>
      </c>
      <c r="H1" t="s">
        <v>6</v>
      </c>
      <c r="I1" t="s">
        <v>7</v>
      </c>
      <c r="J1" t="s">
        <v>8</v>
      </c>
      <c r="K1" t="s">
        <v>9</v>
      </c>
      <c r="L1" t="s">
        <v>10</v>
      </c>
      <c r="M1" t="s">
        <v>11</v>
      </c>
      <c r="N1" t="s">
        <v>12</v>
      </c>
      <c r="O1" t="s">
        <v>13</v>
      </c>
      <c r="P1" t="s">
        <v>14</v>
      </c>
      <c r="Q1" t="s">
        <v>15</v>
      </c>
      <c r="R1" t="s">
        <v>16</v>
      </c>
      <c r="S1" t="s">
        <v>17</v>
      </c>
      <c r="T1" t="s">
        <v>18</v>
      </c>
      <c r="U1" t="s">
        <v>19</v>
      </c>
      <c r="V1" t="s">
        <v>20</v>
      </c>
      <c r="W1" t="s">
        <v>21</v>
      </c>
      <c r="X1" t="s">
        <v>22</v>
      </c>
      <c r="Y1" t="s">
        <v>23</v>
      </c>
      <c r="Z1" t="s">
        <v>24</v>
      </c>
      <c r="AA1" t="s">
        <v>25</v>
      </c>
      <c r="AB1" t="s">
        <v>26</v>
      </c>
      <c r="AC1" t="s">
        <v>27</v>
      </c>
      <c r="AD1" t="s">
        <v>28</v>
      </c>
      <c r="AE1" t="s">
        <v>29</v>
      </c>
      <c r="AF1" t="s">
        <v>30</v>
      </c>
      <c r="AG1" t="s">
        <v>31</v>
      </c>
      <c r="AH1" t="s">
        <v>32</v>
      </c>
      <c r="AI1" t="s">
        <v>33</v>
      </c>
      <c r="AJ1" t="s">
        <v>34</v>
      </c>
      <c r="AK1" t="s">
        <v>35</v>
      </c>
      <c r="AL1" t="s">
        <v>36</v>
      </c>
      <c r="AM1" t="s">
        <v>37</v>
      </c>
      <c r="AN1" t="s">
        <v>38</v>
      </c>
      <c r="AO1" t="s">
        <v>39</v>
      </c>
      <c r="AP1" t="s">
        <v>40</v>
      </c>
      <c r="AQ1" t="s">
        <v>41</v>
      </c>
      <c r="AR1" t="s">
        <v>42</v>
      </c>
      <c r="AS1" t="s">
        <v>43</v>
      </c>
      <c r="AT1" t="s">
        <v>44</v>
      </c>
      <c r="AU1" t="s">
        <v>45</v>
      </c>
      <c r="AV1" t="s">
        <v>46</v>
      </c>
      <c r="AW1" t="s">
        <v>47</v>
      </c>
      <c r="AX1" t="s">
        <v>48</v>
      </c>
      <c r="AY1" t="s">
        <v>49</v>
      </c>
      <c r="AZ1" t="s">
        <v>50</v>
      </c>
      <c r="BA1" t="s">
        <v>51</v>
      </c>
      <c r="BB1" t="s">
        <v>52</v>
      </c>
      <c r="BC1" t="s">
        <v>53</v>
      </c>
      <c r="BD1" t="s">
        <v>54</v>
      </c>
      <c r="BE1" t="s">
        <v>55</v>
      </c>
      <c r="BF1" t="s">
        <v>56</v>
      </c>
      <c r="BG1" t="s">
        <v>57</v>
      </c>
      <c r="BH1" t="s">
        <v>58</v>
      </c>
      <c r="BI1" t="s">
        <v>59</v>
      </c>
      <c r="BJ1" t="s">
        <v>60</v>
      </c>
      <c r="BK1" t="s">
        <v>61</v>
      </c>
      <c r="BL1" t="s">
        <v>62</v>
      </c>
      <c r="BM1" t="s">
        <v>63</v>
      </c>
      <c r="BN1" t="s">
        <v>64</v>
      </c>
      <c r="BP1" t="s">
        <v>184</v>
      </c>
      <c r="BQ1" t="s">
        <v>185</v>
      </c>
    </row>
    <row r="2" spans="1:69" x14ac:dyDescent="0.55000000000000004">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c r="T2" t="s">
        <v>86</v>
      </c>
      <c r="U2" t="s">
        <v>87</v>
      </c>
      <c r="V2" t="s">
        <v>88</v>
      </c>
      <c r="W2" t="s">
        <v>89</v>
      </c>
      <c r="X2" t="s">
        <v>90</v>
      </c>
      <c r="Y2" t="s">
        <v>91</v>
      </c>
      <c r="Z2" t="s">
        <v>92</v>
      </c>
      <c r="AA2" t="s">
        <v>93</v>
      </c>
      <c r="AB2" t="s">
        <v>94</v>
      </c>
      <c r="AC2" t="s">
        <v>95</v>
      </c>
      <c r="AD2" t="s">
        <v>96</v>
      </c>
      <c r="AE2" t="s">
        <v>97</v>
      </c>
      <c r="AF2" t="s">
        <v>98</v>
      </c>
      <c r="AG2" t="s">
        <v>99</v>
      </c>
      <c r="AH2" t="s">
        <v>100</v>
      </c>
      <c r="AI2" t="s">
        <v>101</v>
      </c>
      <c r="AJ2" t="s">
        <v>102</v>
      </c>
      <c r="AK2" t="s">
        <v>103</v>
      </c>
      <c r="AL2" t="s">
        <v>104</v>
      </c>
      <c r="AM2" t="s">
        <v>105</v>
      </c>
      <c r="AN2" t="s">
        <v>106</v>
      </c>
      <c r="AO2" t="s">
        <v>107</v>
      </c>
      <c r="AP2" t="s">
        <v>108</v>
      </c>
      <c r="AQ2" t="s">
        <v>109</v>
      </c>
      <c r="AR2" t="s">
        <v>110</v>
      </c>
      <c r="AS2" t="s">
        <v>111</v>
      </c>
      <c r="AT2" t="s">
        <v>112</v>
      </c>
      <c r="AU2" t="s">
        <v>113</v>
      </c>
      <c r="AV2" t="s">
        <v>114</v>
      </c>
      <c r="AW2" t="s">
        <v>115</v>
      </c>
      <c r="AX2" t="s">
        <v>116</v>
      </c>
      <c r="AY2" t="s">
        <v>117</v>
      </c>
      <c r="AZ2" t="s">
        <v>118</v>
      </c>
      <c r="BA2" t="s">
        <v>119</v>
      </c>
      <c r="BB2" t="s">
        <v>120</v>
      </c>
      <c r="BC2" t="s">
        <v>121</v>
      </c>
      <c r="BD2" t="s">
        <v>122</v>
      </c>
      <c r="BE2" t="s">
        <v>123</v>
      </c>
      <c r="BF2" t="s">
        <v>124</v>
      </c>
      <c r="BG2" t="s">
        <v>125</v>
      </c>
      <c r="BH2" t="s">
        <v>126</v>
      </c>
      <c r="BI2" t="s">
        <v>127</v>
      </c>
      <c r="BJ2" t="s">
        <v>128</v>
      </c>
      <c r="BK2" t="s">
        <v>129</v>
      </c>
      <c r="BL2" t="s">
        <v>130</v>
      </c>
      <c r="BM2" t="s">
        <v>131</v>
      </c>
      <c r="BN2" t="s">
        <v>132</v>
      </c>
    </row>
    <row r="3" spans="1:69" x14ac:dyDescent="0.55000000000000004">
      <c r="A3" s="28">
        <v>400</v>
      </c>
      <c r="B3" s="6">
        <v>5.7335388237815038E-3</v>
      </c>
      <c r="C3" s="6">
        <v>4.2789344775549703E-3</v>
      </c>
      <c r="D3" s="6">
        <v>9.125635631653143E-3</v>
      </c>
      <c r="E3" s="6">
        <v>7.2924401867300421E-4</v>
      </c>
      <c r="F3" s="6">
        <v>0.27221608635985595</v>
      </c>
      <c r="G3" s="6">
        <v>4.3402250024269047E-3</v>
      </c>
      <c r="H3" s="6">
        <v>7.9863454106248212E-3</v>
      </c>
      <c r="I3" s="6">
        <v>2.4587682332735233E-4</v>
      </c>
      <c r="J3" s="6">
        <v>3.8960510054231184E-5</v>
      </c>
      <c r="K3" s="6">
        <v>0</v>
      </c>
      <c r="L3" s="6">
        <v>1.4374446597861992E-2</v>
      </c>
      <c r="M3" s="6">
        <v>0</v>
      </c>
      <c r="N3" s="6">
        <v>3.4602524433083007E-3</v>
      </c>
      <c r="O3" s="6">
        <v>2.3328731219364905E-3</v>
      </c>
      <c r="P3" s="6">
        <v>8.5444428946520804E-5</v>
      </c>
      <c r="Q3" s="6">
        <v>2.8487985676310893E-2</v>
      </c>
      <c r="R3" s="6">
        <v>9.5815985416129937E-5</v>
      </c>
      <c r="S3" s="6">
        <v>0</v>
      </c>
      <c r="T3" s="6">
        <v>2.8008871893890473E-4</v>
      </c>
      <c r="U3" s="6">
        <v>3.8181299853146564E-5</v>
      </c>
      <c r="V3" s="6">
        <v>0</v>
      </c>
      <c r="W3" s="6">
        <v>3.3107781625932738E-3</v>
      </c>
      <c r="X3" s="6">
        <v>1.7342854576223193E-3</v>
      </c>
      <c r="Y3" s="6">
        <v>0</v>
      </c>
      <c r="Z3" s="6">
        <v>0</v>
      </c>
      <c r="AA3" s="6">
        <v>3.9837040922499547E-4</v>
      </c>
      <c r="AB3" s="6">
        <v>9.2854124146923723E-3</v>
      </c>
      <c r="AC3" s="6">
        <v>2.0238544509073784E-2</v>
      </c>
      <c r="AD3" s="6">
        <v>0.53136224813471122</v>
      </c>
      <c r="AE3" s="6">
        <v>6.8984322261197911E-2</v>
      </c>
      <c r="AF3" s="6">
        <v>5.3738634557560258E-4</v>
      </c>
      <c r="AG3" s="6">
        <v>0</v>
      </c>
      <c r="AH3" s="6">
        <v>0</v>
      </c>
      <c r="AI3" s="6">
        <v>2.2391035037243124E-3</v>
      </c>
      <c r="AJ3" s="6">
        <v>6.7173293196950322E-6</v>
      </c>
      <c r="AK3" s="6">
        <v>4.3899278655291923E-4</v>
      </c>
      <c r="AL3" s="6">
        <v>-9.4784203632624769E-6</v>
      </c>
      <c r="AM3" s="6">
        <v>0</v>
      </c>
      <c r="AN3" s="6">
        <v>2.4182385550902113E-6</v>
      </c>
      <c r="AO3" s="6">
        <v>1.2318722154167769E-4</v>
      </c>
      <c r="AP3" s="6">
        <v>2.1936970444549017E-3</v>
      </c>
      <c r="AQ3" s="6">
        <v>0</v>
      </c>
      <c r="AR3" s="6">
        <v>0</v>
      </c>
      <c r="AS3" s="6">
        <v>0</v>
      </c>
      <c r="AT3" s="6">
        <v>1.0841178397007649E-4</v>
      </c>
      <c r="AU3" s="6">
        <v>0</v>
      </c>
      <c r="AV3" s="6">
        <v>8.5977516201331803E-4</v>
      </c>
      <c r="AW3" s="6">
        <v>6.0942298520001205E-4</v>
      </c>
      <c r="AX3" s="6">
        <v>1.0989120857944612E-3</v>
      </c>
      <c r="AY3" s="6">
        <v>4.6049710725064536E-4</v>
      </c>
      <c r="AZ3" s="6">
        <v>7.2708372556379026E-4</v>
      </c>
      <c r="BA3" s="6">
        <v>0</v>
      </c>
      <c r="BB3" s="6">
        <v>0</v>
      </c>
      <c r="BC3" s="6">
        <v>3.5960362694834432E-4</v>
      </c>
      <c r="BD3" s="6">
        <v>1.7621435657769584E-4</v>
      </c>
      <c r="BE3" s="6">
        <v>1.3574379089239722E-4</v>
      </c>
      <c r="BF3" s="6">
        <v>0</v>
      </c>
      <c r="BG3" s="6">
        <v>7.6841464678835544E-4</v>
      </c>
      <c r="BH3" s="6">
        <v>0</v>
      </c>
      <c r="BI3" s="6">
        <v>0</v>
      </c>
      <c r="BJ3" s="6">
        <v>0</v>
      </c>
      <c r="BK3" s="6">
        <v>0</v>
      </c>
      <c r="BL3" s="6">
        <v>0</v>
      </c>
      <c r="BM3" s="6">
        <v>0</v>
      </c>
      <c r="BN3" s="6">
        <v>0</v>
      </c>
      <c r="BP3">
        <f>SUM(B3:BN3)</f>
        <v>1.0000000000000002</v>
      </c>
      <c r="BQ3" s="8">
        <f>SUM(AC3:AE3)</f>
        <v>0.62058511490498292</v>
      </c>
    </row>
    <row r="4" spans="1:69" x14ac:dyDescent="0.55000000000000004">
      <c r="A4" s="28">
        <v>403</v>
      </c>
      <c r="B4" s="6">
        <v>0</v>
      </c>
      <c r="C4" s="6">
        <v>0</v>
      </c>
      <c r="D4" s="6">
        <v>0</v>
      </c>
      <c r="E4" s="6">
        <v>0</v>
      </c>
      <c r="F4" s="6">
        <v>0</v>
      </c>
      <c r="G4" s="6">
        <v>9.0666212610273928E-3</v>
      </c>
      <c r="H4" s="6">
        <v>0</v>
      </c>
      <c r="I4" s="6">
        <v>0</v>
      </c>
      <c r="J4" s="6">
        <v>4.6075360365706405E-2</v>
      </c>
      <c r="K4" s="6">
        <v>0</v>
      </c>
      <c r="L4" s="6">
        <v>0</v>
      </c>
      <c r="M4" s="6">
        <v>0</v>
      </c>
      <c r="N4" s="6">
        <v>0</v>
      </c>
      <c r="O4" s="6">
        <v>0</v>
      </c>
      <c r="P4" s="6">
        <v>0</v>
      </c>
      <c r="Q4" s="6">
        <v>0</v>
      </c>
      <c r="R4" s="6">
        <v>0</v>
      </c>
      <c r="S4" s="6">
        <v>0</v>
      </c>
      <c r="T4" s="6">
        <v>0</v>
      </c>
      <c r="U4" s="6">
        <v>0</v>
      </c>
      <c r="V4" s="6">
        <v>0</v>
      </c>
      <c r="W4" s="6">
        <v>0</v>
      </c>
      <c r="X4" s="6">
        <v>0</v>
      </c>
      <c r="Y4" s="6">
        <v>0</v>
      </c>
      <c r="Z4" s="6">
        <v>0</v>
      </c>
      <c r="AA4" s="6">
        <v>0</v>
      </c>
      <c r="AB4" s="6">
        <v>0</v>
      </c>
      <c r="AC4" s="6">
        <v>0</v>
      </c>
      <c r="AD4" s="6">
        <v>0.16649012443967906</v>
      </c>
      <c r="AE4" s="6">
        <v>1.0497606094655346E-2</v>
      </c>
      <c r="AF4" s="6">
        <v>0</v>
      </c>
      <c r="AG4" s="6">
        <v>0</v>
      </c>
      <c r="AH4" s="6">
        <v>0</v>
      </c>
      <c r="AI4" s="6">
        <v>0</v>
      </c>
      <c r="AJ4" s="6">
        <v>0</v>
      </c>
      <c r="AK4" s="6">
        <v>0</v>
      </c>
      <c r="AL4" s="6">
        <v>0</v>
      </c>
      <c r="AM4" s="6">
        <v>0</v>
      </c>
      <c r="AN4" s="6">
        <v>0</v>
      </c>
      <c r="AO4" s="6">
        <v>1.28425667955366E-3</v>
      </c>
      <c r="AP4" s="6">
        <v>0</v>
      </c>
      <c r="AQ4" s="6">
        <v>0</v>
      </c>
      <c r="AR4" s="6">
        <v>0</v>
      </c>
      <c r="AS4" s="6">
        <v>0</v>
      </c>
      <c r="AT4" s="6">
        <v>0</v>
      </c>
      <c r="AU4" s="6">
        <v>0</v>
      </c>
      <c r="AV4" s="6">
        <v>0</v>
      </c>
      <c r="AW4" s="6">
        <v>0</v>
      </c>
      <c r="AX4" s="6">
        <v>0</v>
      </c>
      <c r="AY4" s="6">
        <v>0</v>
      </c>
      <c r="AZ4" s="6">
        <v>0</v>
      </c>
      <c r="BA4" s="6">
        <v>0</v>
      </c>
      <c r="BB4" s="6">
        <v>0</v>
      </c>
      <c r="BC4" s="6">
        <v>0.14676744276642442</v>
      </c>
      <c r="BD4" s="6">
        <v>0.10275504095831045</v>
      </c>
      <c r="BE4" s="6">
        <v>2.1155449609063917E-2</v>
      </c>
      <c r="BF4" s="6">
        <v>0</v>
      </c>
      <c r="BG4" s="6">
        <v>0</v>
      </c>
      <c r="BH4" s="6">
        <v>0.48754244727631302</v>
      </c>
      <c r="BI4" s="6">
        <v>0</v>
      </c>
      <c r="BJ4" s="6">
        <v>8.3656505492664957E-3</v>
      </c>
      <c r="BK4" s="6">
        <v>0</v>
      </c>
      <c r="BL4" s="6">
        <v>0</v>
      </c>
      <c r="BM4" s="6">
        <v>0</v>
      </c>
      <c r="BN4" s="6">
        <v>0</v>
      </c>
      <c r="BP4">
        <f t="shared" ref="BP4:BP67" si="0">SUM(B4:BN4)</f>
        <v>1.0000000000000002</v>
      </c>
      <c r="BQ4" s="8">
        <f t="shared" ref="BQ4:BQ67" si="1">SUM(AC4:AE4)</f>
        <v>0.17698773053433442</v>
      </c>
    </row>
    <row r="5" spans="1:69" x14ac:dyDescent="0.55000000000000004">
      <c r="A5" s="28">
        <v>406</v>
      </c>
      <c r="B5" s="6">
        <v>0</v>
      </c>
      <c r="C5" s="6">
        <v>0</v>
      </c>
      <c r="D5" s="6">
        <v>0</v>
      </c>
      <c r="E5" s="6">
        <v>1.1556032463807013E-2</v>
      </c>
      <c r="F5" s="6">
        <v>0</v>
      </c>
      <c r="G5" s="6">
        <v>0</v>
      </c>
      <c r="H5" s="6">
        <v>0</v>
      </c>
      <c r="I5" s="6">
        <v>0</v>
      </c>
      <c r="J5" s="6">
        <v>3.6501466504487332E-4</v>
      </c>
      <c r="K5" s="6">
        <v>0</v>
      </c>
      <c r="L5" s="6">
        <v>0</v>
      </c>
      <c r="M5" s="6">
        <v>0</v>
      </c>
      <c r="N5" s="6">
        <v>0</v>
      </c>
      <c r="O5" s="6">
        <v>0</v>
      </c>
      <c r="P5" s="6">
        <v>0</v>
      </c>
      <c r="Q5" s="6">
        <v>0</v>
      </c>
      <c r="R5" s="6">
        <v>0</v>
      </c>
      <c r="S5" s="6">
        <v>0</v>
      </c>
      <c r="T5" s="6">
        <v>0</v>
      </c>
      <c r="U5" s="6">
        <v>0</v>
      </c>
      <c r="V5" s="6">
        <v>0</v>
      </c>
      <c r="W5" s="6">
        <v>0</v>
      </c>
      <c r="X5" s="6">
        <v>0</v>
      </c>
      <c r="Y5" s="6">
        <v>0</v>
      </c>
      <c r="Z5" s="6">
        <v>0</v>
      </c>
      <c r="AA5" s="6">
        <v>0</v>
      </c>
      <c r="AB5" s="6">
        <v>0</v>
      </c>
      <c r="AC5" s="6">
        <v>4.7143303148113776E-2</v>
      </c>
      <c r="AD5" s="6">
        <v>2.977026424954619E-2</v>
      </c>
      <c r="AE5" s="6">
        <v>5.3511149895578434E-3</v>
      </c>
      <c r="AF5" s="6">
        <v>7.4995249417092319E-2</v>
      </c>
      <c r="AG5" s="6">
        <v>0</v>
      </c>
      <c r="AH5" s="6">
        <v>1.0979475208792951E-2</v>
      </c>
      <c r="AI5" s="6">
        <v>0.69308301025802377</v>
      </c>
      <c r="AJ5" s="6">
        <v>0.12554394029116656</v>
      </c>
      <c r="AK5" s="6">
        <v>0</v>
      </c>
      <c r="AL5" s="6">
        <v>0</v>
      </c>
      <c r="AM5" s="6">
        <v>0</v>
      </c>
      <c r="AN5" s="6">
        <v>0</v>
      </c>
      <c r="AO5" s="6">
        <v>0</v>
      </c>
      <c r="AP5" s="6">
        <v>0</v>
      </c>
      <c r="AQ5" s="6">
        <v>0</v>
      </c>
      <c r="AR5" s="6">
        <v>0</v>
      </c>
      <c r="AS5" s="6">
        <v>0</v>
      </c>
      <c r="AT5" s="6">
        <v>0</v>
      </c>
      <c r="AU5" s="6">
        <v>0</v>
      </c>
      <c r="AV5" s="6">
        <v>0</v>
      </c>
      <c r="AW5" s="6">
        <v>0</v>
      </c>
      <c r="AX5" s="6">
        <v>0</v>
      </c>
      <c r="AY5" s="6">
        <v>0</v>
      </c>
      <c r="AZ5" s="6">
        <v>0</v>
      </c>
      <c r="BA5" s="6">
        <v>0</v>
      </c>
      <c r="BB5" s="6">
        <v>0</v>
      </c>
      <c r="BC5" s="6">
        <v>1.2125953088547531E-3</v>
      </c>
      <c r="BD5" s="6">
        <v>0</v>
      </c>
      <c r="BE5" s="6">
        <v>0</v>
      </c>
      <c r="BF5" s="6">
        <v>0</v>
      </c>
      <c r="BG5" s="6">
        <v>0</v>
      </c>
      <c r="BH5" s="6">
        <v>0</v>
      </c>
      <c r="BI5" s="6">
        <v>0</v>
      </c>
      <c r="BJ5" s="6">
        <v>0</v>
      </c>
      <c r="BK5" s="6">
        <v>0</v>
      </c>
      <c r="BL5" s="6">
        <v>0</v>
      </c>
      <c r="BM5" s="6">
        <v>0</v>
      </c>
      <c r="BN5" s="6">
        <v>0</v>
      </c>
      <c r="BP5">
        <f t="shared" si="0"/>
        <v>1</v>
      </c>
      <c r="BQ5" s="8">
        <f t="shared" si="1"/>
        <v>8.2264682387217805E-2</v>
      </c>
    </row>
    <row r="6" spans="1:69" x14ac:dyDescent="0.55000000000000004">
      <c r="A6" s="28">
        <v>450</v>
      </c>
      <c r="B6" s="6">
        <v>2.2830944119755684E-4</v>
      </c>
      <c r="C6" s="6">
        <v>2.0434876048476447E-3</v>
      </c>
      <c r="D6" s="6">
        <v>1.1520933680870236E-3</v>
      </c>
      <c r="E6" s="6">
        <v>1.0187076200652114E-2</v>
      </c>
      <c r="F6" s="6">
        <v>-2.5059149362247897E-3</v>
      </c>
      <c r="G6" s="6">
        <v>0</v>
      </c>
      <c r="H6" s="6">
        <v>6.6728393077329179E-5</v>
      </c>
      <c r="I6" s="6">
        <v>0</v>
      </c>
      <c r="J6" s="6">
        <v>5.5389506823736765E-6</v>
      </c>
      <c r="K6" s="6">
        <v>0</v>
      </c>
      <c r="L6" s="6">
        <v>0</v>
      </c>
      <c r="M6" s="6">
        <v>0</v>
      </c>
      <c r="N6" s="6">
        <v>0</v>
      </c>
      <c r="O6" s="6">
        <v>2.7723015144483958E-4</v>
      </c>
      <c r="P6" s="6">
        <v>0</v>
      </c>
      <c r="Q6" s="6">
        <v>0</v>
      </c>
      <c r="R6" s="6">
        <v>0</v>
      </c>
      <c r="S6" s="6">
        <v>0</v>
      </c>
      <c r="T6" s="6">
        <v>0</v>
      </c>
      <c r="U6" s="6">
        <v>0</v>
      </c>
      <c r="V6" s="6">
        <v>0</v>
      </c>
      <c r="W6" s="6">
        <v>0</v>
      </c>
      <c r="X6" s="6">
        <v>8.8483646806296958E-6</v>
      </c>
      <c r="Y6" s="6">
        <v>1.0380080806338071E-3</v>
      </c>
      <c r="Z6" s="6">
        <v>0</v>
      </c>
      <c r="AA6" s="6">
        <v>1.3453226719927877E-3</v>
      </c>
      <c r="AB6" s="6">
        <v>0.36134697923798587</v>
      </c>
      <c r="AC6" s="6">
        <v>0</v>
      </c>
      <c r="AD6" s="6">
        <v>1.5088006057369392E-3</v>
      </c>
      <c r="AE6" s="6">
        <v>9.2399815780089864E-5</v>
      </c>
      <c r="AF6" s="6">
        <v>3.7908556139907572E-3</v>
      </c>
      <c r="AG6" s="6">
        <v>2.9561074495334003E-4</v>
      </c>
      <c r="AH6" s="6">
        <v>0</v>
      </c>
      <c r="AI6" s="6">
        <v>3.3357799966515929E-3</v>
      </c>
      <c r="AJ6" s="6">
        <v>0</v>
      </c>
      <c r="AK6" s="6">
        <v>1.7236970286351437E-3</v>
      </c>
      <c r="AL6" s="6">
        <v>0</v>
      </c>
      <c r="AM6" s="6">
        <v>0</v>
      </c>
      <c r="AN6" s="6">
        <v>0.40650682333781396</v>
      </c>
      <c r="AO6" s="6">
        <v>7.2623166998269382E-3</v>
      </c>
      <c r="AP6" s="6">
        <v>0</v>
      </c>
      <c r="AQ6" s="6">
        <v>6.2402603435750048E-5</v>
      </c>
      <c r="AR6" s="6">
        <v>3.3586740935318848E-3</v>
      </c>
      <c r="AS6" s="6">
        <v>0</v>
      </c>
      <c r="AT6" s="6">
        <v>0</v>
      </c>
      <c r="AU6" s="6">
        <v>6.2930183969858014E-2</v>
      </c>
      <c r="AV6" s="6">
        <v>8.3862238883302451E-2</v>
      </c>
      <c r="AW6" s="6">
        <v>3.5389637108230653E-3</v>
      </c>
      <c r="AX6" s="6">
        <v>6.0876557102078745E-4</v>
      </c>
      <c r="AY6" s="6">
        <v>4.5658486364289126E-4</v>
      </c>
      <c r="AZ6" s="6">
        <v>8.8450151419493326E-5</v>
      </c>
      <c r="BA6" s="6">
        <v>8.5212612938753457E-4</v>
      </c>
      <c r="BB6" s="6">
        <v>0</v>
      </c>
      <c r="BC6" s="6">
        <v>1.1962556050554855E-3</v>
      </c>
      <c r="BD6" s="6">
        <v>3.0196374344178028E-2</v>
      </c>
      <c r="BE6" s="6">
        <v>1.2292701237123314E-2</v>
      </c>
      <c r="BF6" s="6">
        <v>6.6328053422969773E-4</v>
      </c>
      <c r="BG6" s="6">
        <v>0</v>
      </c>
      <c r="BH6" s="6">
        <v>1.2325604523183149E-4</v>
      </c>
      <c r="BI6" s="6">
        <v>0</v>
      </c>
      <c r="BJ6" s="6">
        <v>5.9750885313794776E-5</v>
      </c>
      <c r="BK6" s="6">
        <v>0</v>
      </c>
      <c r="BL6" s="6">
        <v>0</v>
      </c>
      <c r="BM6" s="6">
        <v>0</v>
      </c>
      <c r="BN6" s="6">
        <v>0</v>
      </c>
      <c r="BP6">
        <f t="shared" si="0"/>
        <v>0.99999999999999989</v>
      </c>
      <c r="BQ6" s="8">
        <f t="shared" si="1"/>
        <v>1.6012004215170291E-3</v>
      </c>
    </row>
    <row r="7" spans="1:69" x14ac:dyDescent="0.55000000000000004">
      <c r="A7" s="28">
        <v>474</v>
      </c>
      <c r="B7" s="6">
        <v>0</v>
      </c>
      <c r="C7" s="6">
        <v>0</v>
      </c>
      <c r="D7" s="6">
        <v>0</v>
      </c>
      <c r="E7" s="6">
        <v>0</v>
      </c>
      <c r="F7" s="6">
        <v>0</v>
      </c>
      <c r="G7" s="6">
        <v>0</v>
      </c>
      <c r="H7" s="6">
        <v>0</v>
      </c>
      <c r="I7" s="6">
        <v>0</v>
      </c>
      <c r="J7" s="6">
        <v>0</v>
      </c>
      <c r="K7" s="6">
        <v>0</v>
      </c>
      <c r="L7" s="6">
        <v>0</v>
      </c>
      <c r="M7" s="6">
        <v>0</v>
      </c>
      <c r="N7" s="6">
        <v>0</v>
      </c>
      <c r="O7" s="6">
        <v>0</v>
      </c>
      <c r="P7" s="6">
        <v>0</v>
      </c>
      <c r="Q7" s="6">
        <v>0</v>
      </c>
      <c r="R7" s="6">
        <v>0</v>
      </c>
      <c r="S7" s="6">
        <v>0</v>
      </c>
      <c r="T7" s="6">
        <v>0</v>
      </c>
      <c r="U7" s="6">
        <v>0</v>
      </c>
      <c r="V7" s="6">
        <v>0</v>
      </c>
      <c r="W7" s="6">
        <v>0</v>
      </c>
      <c r="X7" s="6">
        <v>0</v>
      </c>
      <c r="Y7" s="6">
        <v>2.2849212542881653E-3</v>
      </c>
      <c r="Z7" s="6">
        <v>0</v>
      </c>
      <c r="AA7" s="6">
        <v>0</v>
      </c>
      <c r="AB7" s="6">
        <v>0</v>
      </c>
      <c r="AC7" s="6">
        <v>0</v>
      </c>
      <c r="AD7" s="6">
        <v>0.32735588637442853</v>
      </c>
      <c r="AE7" s="6">
        <v>1.0600905277224338E-4</v>
      </c>
      <c r="AF7" s="6">
        <v>0</v>
      </c>
      <c r="AG7" s="6">
        <v>0</v>
      </c>
      <c r="AH7" s="6">
        <v>0</v>
      </c>
      <c r="AI7" s="6">
        <v>1.7313036256773415E-4</v>
      </c>
      <c r="AJ7" s="6">
        <v>0</v>
      </c>
      <c r="AK7" s="6">
        <v>0</v>
      </c>
      <c r="AL7" s="6">
        <v>2.6259838068761383E-2</v>
      </c>
      <c r="AM7" s="6">
        <v>0</v>
      </c>
      <c r="AN7" s="6">
        <v>6.7531821861719172E-3</v>
      </c>
      <c r="AO7" s="6">
        <v>0.54309546102483719</v>
      </c>
      <c r="AP7" s="6">
        <v>5.1807596283369765E-4</v>
      </c>
      <c r="AQ7" s="6">
        <v>0</v>
      </c>
      <c r="AR7" s="6">
        <v>0</v>
      </c>
      <c r="AS7" s="6">
        <v>0</v>
      </c>
      <c r="AT7" s="6">
        <v>0</v>
      </c>
      <c r="AU7" s="6">
        <v>0</v>
      </c>
      <c r="AV7" s="6">
        <v>0</v>
      </c>
      <c r="AW7" s="6">
        <v>2.2271090309107396E-2</v>
      </c>
      <c r="AX7" s="6">
        <v>0</v>
      </c>
      <c r="AY7" s="6">
        <v>4.7277906701188943E-3</v>
      </c>
      <c r="AZ7" s="6">
        <v>0</v>
      </c>
      <c r="BA7" s="6">
        <v>0</v>
      </c>
      <c r="BB7" s="6">
        <v>1.3393458738167307E-2</v>
      </c>
      <c r="BC7" s="6">
        <v>0</v>
      </c>
      <c r="BD7" s="6">
        <v>5.1414652953625926E-2</v>
      </c>
      <c r="BE7" s="6">
        <v>1.3558770933093088E-3</v>
      </c>
      <c r="BF7" s="6">
        <v>0</v>
      </c>
      <c r="BG7" s="6">
        <v>1.9540424959808305E-4</v>
      </c>
      <c r="BH7" s="6">
        <v>0</v>
      </c>
      <c r="BI7" s="6">
        <v>0</v>
      </c>
      <c r="BJ7" s="6">
        <v>9.5221699412253782E-5</v>
      </c>
      <c r="BK7" s="6">
        <v>0</v>
      </c>
      <c r="BL7" s="6">
        <v>0</v>
      </c>
      <c r="BM7" s="6">
        <v>0</v>
      </c>
      <c r="BN7" s="6">
        <v>0</v>
      </c>
      <c r="BP7">
        <f t="shared" si="0"/>
        <v>0.99999999999999989</v>
      </c>
      <c r="BQ7" s="8">
        <f t="shared" si="1"/>
        <v>0.32746189542720078</v>
      </c>
    </row>
    <row r="8" spans="1:69" x14ac:dyDescent="0.55000000000000004">
      <c r="A8" s="28">
        <v>479</v>
      </c>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P8">
        <f t="shared" si="0"/>
        <v>0</v>
      </c>
      <c r="BQ8" s="8">
        <f t="shared" si="1"/>
        <v>0</v>
      </c>
    </row>
    <row r="9" spans="1:69" x14ac:dyDescent="0.55000000000000004">
      <c r="A9" s="28">
        <v>480</v>
      </c>
      <c r="B9" s="6">
        <v>0</v>
      </c>
      <c r="C9" s="6">
        <v>0</v>
      </c>
      <c r="D9" s="6">
        <v>0</v>
      </c>
      <c r="E9" s="6">
        <v>0</v>
      </c>
      <c r="F9" s="6">
        <v>0</v>
      </c>
      <c r="G9" s="6">
        <v>0</v>
      </c>
      <c r="H9" s="6">
        <v>0</v>
      </c>
      <c r="I9" s="6">
        <v>0</v>
      </c>
      <c r="J9" s="6">
        <v>0</v>
      </c>
      <c r="K9" s="6">
        <v>0</v>
      </c>
      <c r="L9" s="6">
        <v>0</v>
      </c>
      <c r="M9" s="6">
        <v>0</v>
      </c>
      <c r="N9" s="6">
        <v>0</v>
      </c>
      <c r="O9" s="6">
        <v>0</v>
      </c>
      <c r="P9" s="6">
        <v>0</v>
      </c>
      <c r="Q9" s="6">
        <v>0</v>
      </c>
      <c r="R9" s="6">
        <v>0</v>
      </c>
      <c r="S9" s="6">
        <v>0</v>
      </c>
      <c r="T9" s="6">
        <v>0</v>
      </c>
      <c r="U9" s="6">
        <v>0</v>
      </c>
      <c r="V9" s="6">
        <v>0</v>
      </c>
      <c r="W9" s="6">
        <v>6.0747036951022747E-4</v>
      </c>
      <c r="X9" s="6">
        <v>0</v>
      </c>
      <c r="Y9" s="6">
        <v>0</v>
      </c>
      <c r="Z9" s="6">
        <v>0</v>
      </c>
      <c r="AA9" s="6">
        <v>1.5194002175085885E-2</v>
      </c>
      <c r="AB9" s="6">
        <v>0.78962949549498229</v>
      </c>
      <c r="AC9" s="6">
        <v>0</v>
      </c>
      <c r="AD9" s="6">
        <v>-4.5719109668462109E-3</v>
      </c>
      <c r="AE9" s="6">
        <v>4.8480861801003874E-4</v>
      </c>
      <c r="AF9" s="6">
        <v>6.9504618937096959E-4</v>
      </c>
      <c r="AG9" s="6">
        <v>0</v>
      </c>
      <c r="AH9" s="6">
        <v>0</v>
      </c>
      <c r="AI9" s="6">
        <v>0</v>
      </c>
      <c r="AJ9" s="6">
        <v>0</v>
      </c>
      <c r="AK9" s="6">
        <v>0</v>
      </c>
      <c r="AL9" s="6">
        <v>0</v>
      </c>
      <c r="AM9" s="6">
        <v>0</v>
      </c>
      <c r="AN9" s="6">
        <v>0</v>
      </c>
      <c r="AO9" s="6">
        <v>0</v>
      </c>
      <c r="AP9" s="6">
        <v>0</v>
      </c>
      <c r="AQ9" s="6">
        <v>0</v>
      </c>
      <c r="AR9" s="6">
        <v>0</v>
      </c>
      <c r="AS9" s="6">
        <v>0</v>
      </c>
      <c r="AT9" s="6">
        <v>0</v>
      </c>
      <c r="AU9" s="6">
        <v>0</v>
      </c>
      <c r="AV9" s="6">
        <v>0.15316045947118179</v>
      </c>
      <c r="AW9" s="6">
        <v>0</v>
      </c>
      <c r="AX9" s="6">
        <v>0</v>
      </c>
      <c r="AY9" s="6">
        <v>0</v>
      </c>
      <c r="AZ9" s="6">
        <v>0</v>
      </c>
      <c r="BA9" s="6">
        <v>0</v>
      </c>
      <c r="BB9" s="6">
        <v>0</v>
      </c>
      <c r="BC9" s="6">
        <v>4.0445622136268081E-2</v>
      </c>
      <c r="BD9" s="6">
        <v>3.6054687018191806E-3</v>
      </c>
      <c r="BE9" s="6">
        <v>7.4953781061765361E-4</v>
      </c>
      <c r="BF9" s="6">
        <v>0</v>
      </c>
      <c r="BG9" s="6">
        <v>0</v>
      </c>
      <c r="BH9" s="6">
        <v>0</v>
      </c>
      <c r="BI9" s="6">
        <v>0</v>
      </c>
      <c r="BJ9" s="6">
        <v>0</v>
      </c>
      <c r="BK9" s="6">
        <v>0</v>
      </c>
      <c r="BL9" s="6">
        <v>0</v>
      </c>
      <c r="BM9" s="6">
        <v>0</v>
      </c>
      <c r="BN9" s="6">
        <v>0</v>
      </c>
      <c r="BP9">
        <f t="shared" si="0"/>
        <v>1</v>
      </c>
      <c r="BQ9" s="8">
        <f t="shared" si="1"/>
        <v>-4.0871023488361722E-3</v>
      </c>
    </row>
    <row r="10" spans="1:69" x14ac:dyDescent="0.55000000000000004">
      <c r="A10" s="28">
        <v>482</v>
      </c>
      <c r="B10" s="6">
        <v>0</v>
      </c>
      <c r="C10" s="6">
        <v>0</v>
      </c>
      <c r="D10" s="6">
        <v>0</v>
      </c>
      <c r="E10" s="6">
        <v>0</v>
      </c>
      <c r="F10" s="6">
        <v>0</v>
      </c>
      <c r="G10" s="6">
        <v>0</v>
      </c>
      <c r="H10" s="6">
        <v>0</v>
      </c>
      <c r="I10" s="6">
        <v>0</v>
      </c>
      <c r="J10" s="6">
        <v>0</v>
      </c>
      <c r="K10" s="6">
        <v>0</v>
      </c>
      <c r="L10" s="6">
        <v>0</v>
      </c>
      <c r="M10" s="6">
        <v>0</v>
      </c>
      <c r="N10" s="6">
        <v>0</v>
      </c>
      <c r="O10" s="6">
        <v>0</v>
      </c>
      <c r="P10" s="6">
        <v>0</v>
      </c>
      <c r="Q10" s="6">
        <v>0</v>
      </c>
      <c r="R10" s="6">
        <v>0</v>
      </c>
      <c r="S10" s="6">
        <v>0</v>
      </c>
      <c r="T10" s="6">
        <v>0</v>
      </c>
      <c r="U10" s="6">
        <v>0</v>
      </c>
      <c r="V10" s="6">
        <v>0</v>
      </c>
      <c r="W10" s="6">
        <v>0</v>
      </c>
      <c r="X10" s="6">
        <v>0</v>
      </c>
      <c r="Y10" s="6">
        <v>0</v>
      </c>
      <c r="Z10" s="6">
        <v>0</v>
      </c>
      <c r="AA10" s="6">
        <v>0</v>
      </c>
      <c r="AB10" s="6">
        <v>4.093261764807072E-2</v>
      </c>
      <c r="AC10" s="6">
        <v>0</v>
      </c>
      <c r="AD10" s="6">
        <v>-1.7707259090744006E-2</v>
      </c>
      <c r="AE10" s="6">
        <v>0</v>
      </c>
      <c r="AF10" s="6">
        <v>0</v>
      </c>
      <c r="AG10" s="6">
        <v>0</v>
      </c>
      <c r="AH10" s="6">
        <v>0</v>
      </c>
      <c r="AI10" s="6">
        <v>0</v>
      </c>
      <c r="AJ10" s="6">
        <v>0</v>
      </c>
      <c r="AK10" s="6">
        <v>0</v>
      </c>
      <c r="AL10" s="6">
        <v>0</v>
      </c>
      <c r="AM10" s="6">
        <v>0</v>
      </c>
      <c r="AN10" s="6">
        <v>0</v>
      </c>
      <c r="AO10" s="6">
        <v>0.44877423657339682</v>
      </c>
      <c r="AP10" s="6">
        <v>0</v>
      </c>
      <c r="AQ10" s="6">
        <v>0</v>
      </c>
      <c r="AR10" s="6">
        <v>0</v>
      </c>
      <c r="AS10" s="6">
        <v>0</v>
      </c>
      <c r="AT10" s="6">
        <v>0.52800040486927646</v>
      </c>
      <c r="AU10" s="6">
        <v>0</v>
      </c>
      <c r="AV10" s="6">
        <v>0</v>
      </c>
      <c r="AW10" s="6">
        <v>0</v>
      </c>
      <c r="AX10" s="6">
        <v>0</v>
      </c>
      <c r="AY10" s="6">
        <v>0</v>
      </c>
      <c r="AZ10" s="6">
        <v>0</v>
      </c>
      <c r="BA10" s="6">
        <v>0</v>
      </c>
      <c r="BB10" s="6">
        <v>0</v>
      </c>
      <c r="BC10" s="6">
        <v>0</v>
      </c>
      <c r="BD10" s="6">
        <v>0</v>
      </c>
      <c r="BE10" s="6">
        <v>0</v>
      </c>
      <c r="BF10" s="6">
        <v>0</v>
      </c>
      <c r="BG10" s="6">
        <v>0</v>
      </c>
      <c r="BH10" s="6">
        <v>0</v>
      </c>
      <c r="BI10" s="6">
        <v>0</v>
      </c>
      <c r="BJ10" s="6">
        <v>0</v>
      </c>
      <c r="BK10" s="6">
        <v>0</v>
      </c>
      <c r="BL10" s="6">
        <v>0</v>
      </c>
      <c r="BM10" s="6">
        <v>0</v>
      </c>
      <c r="BN10" s="6">
        <v>0</v>
      </c>
      <c r="BP10">
        <f t="shared" si="0"/>
        <v>1</v>
      </c>
      <c r="BQ10" s="8">
        <f t="shared" si="1"/>
        <v>-1.7707259090744006E-2</v>
      </c>
    </row>
    <row r="11" spans="1:69" x14ac:dyDescent="0.55000000000000004">
      <c r="A11" s="28">
        <v>485</v>
      </c>
      <c r="B11" s="6">
        <v>0</v>
      </c>
      <c r="C11" s="6">
        <v>0</v>
      </c>
      <c r="D11" s="6">
        <v>0</v>
      </c>
      <c r="E11" s="6">
        <v>0</v>
      </c>
      <c r="F11" s="6">
        <v>0</v>
      </c>
      <c r="G11" s="6">
        <v>0</v>
      </c>
      <c r="H11" s="6">
        <v>0</v>
      </c>
      <c r="I11" s="6">
        <v>0</v>
      </c>
      <c r="J11" s="6">
        <v>0</v>
      </c>
      <c r="K11" s="6">
        <v>0</v>
      </c>
      <c r="L11" s="6">
        <v>0</v>
      </c>
      <c r="M11" s="6">
        <v>0</v>
      </c>
      <c r="N11" s="6">
        <v>0</v>
      </c>
      <c r="O11" s="6">
        <v>0</v>
      </c>
      <c r="P11" s="6">
        <v>0</v>
      </c>
      <c r="Q11" s="6">
        <v>0</v>
      </c>
      <c r="R11" s="6">
        <v>0</v>
      </c>
      <c r="S11" s="6">
        <v>0</v>
      </c>
      <c r="T11" s="6">
        <v>0</v>
      </c>
      <c r="U11" s="6">
        <v>0</v>
      </c>
      <c r="V11" s="6">
        <v>0</v>
      </c>
      <c r="W11" s="6">
        <v>0</v>
      </c>
      <c r="X11" s="6">
        <v>0</v>
      </c>
      <c r="Y11" s="6">
        <v>0</v>
      </c>
      <c r="Z11" s="6">
        <v>0</v>
      </c>
      <c r="AA11" s="6">
        <v>0</v>
      </c>
      <c r="AB11" s="6">
        <v>1</v>
      </c>
      <c r="AC11" s="6">
        <v>0</v>
      </c>
      <c r="AD11" s="6">
        <v>0</v>
      </c>
      <c r="AE11" s="6">
        <v>0</v>
      </c>
      <c r="AF11" s="6">
        <v>0</v>
      </c>
      <c r="AG11" s="6">
        <v>0</v>
      </c>
      <c r="AH11" s="6">
        <v>0</v>
      </c>
      <c r="AI11" s="6">
        <v>0</v>
      </c>
      <c r="AJ11" s="6">
        <v>0</v>
      </c>
      <c r="AK11" s="6">
        <v>0</v>
      </c>
      <c r="AL11" s="6">
        <v>0</v>
      </c>
      <c r="AM11" s="6">
        <v>0</v>
      </c>
      <c r="AN11" s="6">
        <v>0</v>
      </c>
      <c r="AO11" s="6">
        <v>0</v>
      </c>
      <c r="AP11" s="6">
        <v>0</v>
      </c>
      <c r="AQ11" s="6">
        <v>0</v>
      </c>
      <c r="AR11" s="6">
        <v>0</v>
      </c>
      <c r="AS11" s="6">
        <v>0</v>
      </c>
      <c r="AT11" s="6">
        <v>0</v>
      </c>
      <c r="AU11" s="6">
        <v>0</v>
      </c>
      <c r="AV11" s="6">
        <v>0</v>
      </c>
      <c r="AW11" s="6">
        <v>0</v>
      </c>
      <c r="AX11" s="6">
        <v>0</v>
      </c>
      <c r="AY11" s="6">
        <v>0</v>
      </c>
      <c r="AZ11" s="6">
        <v>0</v>
      </c>
      <c r="BA11" s="6">
        <v>0</v>
      </c>
      <c r="BB11" s="6">
        <v>0</v>
      </c>
      <c r="BC11" s="6">
        <v>0</v>
      </c>
      <c r="BD11" s="6">
        <v>0</v>
      </c>
      <c r="BE11" s="6">
        <v>0</v>
      </c>
      <c r="BF11" s="6">
        <v>0</v>
      </c>
      <c r="BG11" s="6">
        <v>0</v>
      </c>
      <c r="BH11" s="6">
        <v>0</v>
      </c>
      <c r="BI11" s="6">
        <v>0</v>
      </c>
      <c r="BJ11" s="6">
        <v>0</v>
      </c>
      <c r="BK11" s="6">
        <v>0</v>
      </c>
      <c r="BL11" s="6">
        <v>0</v>
      </c>
      <c r="BM11" s="6">
        <v>0</v>
      </c>
      <c r="BN11" s="6">
        <v>0</v>
      </c>
      <c r="BP11">
        <f t="shared" si="0"/>
        <v>1</v>
      </c>
      <c r="BQ11" s="8">
        <f t="shared" si="1"/>
        <v>0</v>
      </c>
    </row>
    <row r="12" spans="1:69" x14ac:dyDescent="0.55000000000000004">
      <c r="A12" s="28">
        <v>487</v>
      </c>
      <c r="B12" s="6">
        <v>1.8391350577486878E-3</v>
      </c>
      <c r="C12" s="6">
        <v>0</v>
      </c>
      <c r="D12" s="6">
        <v>0</v>
      </c>
      <c r="E12" s="6">
        <v>0</v>
      </c>
      <c r="F12" s="6">
        <v>0</v>
      </c>
      <c r="G12" s="6">
        <v>2.8212538140429556E-3</v>
      </c>
      <c r="H12" s="6">
        <v>0</v>
      </c>
      <c r="I12" s="6">
        <v>0</v>
      </c>
      <c r="J12" s="6">
        <v>0</v>
      </c>
      <c r="K12" s="6">
        <v>0</v>
      </c>
      <c r="L12" s="6">
        <v>0</v>
      </c>
      <c r="M12" s="6">
        <v>0</v>
      </c>
      <c r="N12" s="6">
        <v>0</v>
      </c>
      <c r="O12" s="6">
        <v>0</v>
      </c>
      <c r="P12" s="6">
        <v>0</v>
      </c>
      <c r="Q12" s="6">
        <v>0</v>
      </c>
      <c r="R12" s="6">
        <v>0</v>
      </c>
      <c r="S12" s="6">
        <v>0</v>
      </c>
      <c r="T12" s="6">
        <v>0</v>
      </c>
      <c r="U12" s="6">
        <v>1.2590852735814562E-3</v>
      </c>
      <c r="V12" s="6">
        <v>0</v>
      </c>
      <c r="W12" s="6">
        <v>0</v>
      </c>
      <c r="X12" s="6">
        <v>0</v>
      </c>
      <c r="Y12" s="6">
        <v>0</v>
      </c>
      <c r="Z12" s="6">
        <v>0</v>
      </c>
      <c r="AA12" s="6">
        <v>0</v>
      </c>
      <c r="AB12" s="6">
        <v>0.11008652890237097</v>
      </c>
      <c r="AC12" s="6">
        <v>-3.0469541191663921E-4</v>
      </c>
      <c r="AD12" s="6">
        <v>0.12821602682228875</v>
      </c>
      <c r="AE12" s="6">
        <v>1.6414377119109234E-2</v>
      </c>
      <c r="AF12" s="6">
        <v>0</v>
      </c>
      <c r="AG12" s="6">
        <v>0</v>
      </c>
      <c r="AH12" s="6">
        <v>0</v>
      </c>
      <c r="AI12" s="6">
        <v>0</v>
      </c>
      <c r="AJ12" s="6">
        <v>0</v>
      </c>
      <c r="AK12" s="6">
        <v>0</v>
      </c>
      <c r="AL12" s="6">
        <v>0</v>
      </c>
      <c r="AM12" s="6">
        <v>0</v>
      </c>
      <c r="AN12" s="6">
        <v>7.2326710671079E-2</v>
      </c>
      <c r="AO12" s="6">
        <v>0</v>
      </c>
      <c r="AP12" s="6">
        <v>6.8812395705803429E-4</v>
      </c>
      <c r="AQ12" s="6">
        <v>0</v>
      </c>
      <c r="AR12" s="6">
        <v>0</v>
      </c>
      <c r="AS12" s="6">
        <v>0</v>
      </c>
      <c r="AT12" s="6">
        <v>0</v>
      </c>
      <c r="AU12" s="6">
        <v>0</v>
      </c>
      <c r="AV12" s="6">
        <v>4.4902309935415299E-3</v>
      </c>
      <c r="AW12" s="6">
        <v>0</v>
      </c>
      <c r="AX12" s="6">
        <v>3.1983345381027539E-3</v>
      </c>
      <c r="AY12" s="6">
        <v>0</v>
      </c>
      <c r="AZ12" s="6">
        <v>0</v>
      </c>
      <c r="BA12" s="6">
        <v>0</v>
      </c>
      <c r="BB12" s="6">
        <v>0</v>
      </c>
      <c r="BC12" s="6">
        <v>0.65896488826299338</v>
      </c>
      <c r="BD12" s="6">
        <v>0</v>
      </c>
      <c r="BE12" s="6">
        <v>0</v>
      </c>
      <c r="BF12" s="6">
        <v>0</v>
      </c>
      <c r="BG12" s="6">
        <v>0</v>
      </c>
      <c r="BH12" s="6">
        <v>0</v>
      </c>
      <c r="BI12" s="6">
        <v>0</v>
      </c>
      <c r="BJ12" s="6">
        <v>0</v>
      </c>
      <c r="BK12" s="6">
        <v>0</v>
      </c>
      <c r="BL12" s="6">
        <v>0</v>
      </c>
      <c r="BM12" s="6">
        <v>0</v>
      </c>
      <c r="BN12" s="6">
        <v>0</v>
      </c>
      <c r="BP12">
        <f t="shared" si="0"/>
        <v>1</v>
      </c>
      <c r="BQ12" s="8">
        <f t="shared" si="1"/>
        <v>0.14432570852948134</v>
      </c>
    </row>
    <row r="13" spans="1:69" x14ac:dyDescent="0.55000000000000004">
      <c r="A13" s="28">
        <v>488</v>
      </c>
      <c r="B13" s="6">
        <v>0</v>
      </c>
      <c r="C13" s="6">
        <v>0</v>
      </c>
      <c r="D13" s="6">
        <v>0</v>
      </c>
      <c r="E13" s="6">
        <v>0</v>
      </c>
      <c r="F13" s="6">
        <v>0</v>
      </c>
      <c r="G13" s="6">
        <v>0</v>
      </c>
      <c r="H13" s="6">
        <v>0</v>
      </c>
      <c r="I13" s="6">
        <v>0</v>
      </c>
      <c r="J13" s="6">
        <v>0</v>
      </c>
      <c r="K13" s="6">
        <v>0</v>
      </c>
      <c r="L13" s="6">
        <v>0</v>
      </c>
      <c r="M13" s="6">
        <v>0</v>
      </c>
      <c r="N13" s="6">
        <v>0</v>
      </c>
      <c r="O13" s="6">
        <v>0</v>
      </c>
      <c r="P13" s="6">
        <v>0</v>
      </c>
      <c r="Q13" s="6">
        <v>0</v>
      </c>
      <c r="R13" s="6">
        <v>0</v>
      </c>
      <c r="S13" s="6">
        <v>0</v>
      </c>
      <c r="T13" s="6">
        <v>0</v>
      </c>
      <c r="U13" s="6">
        <v>0</v>
      </c>
      <c r="V13" s="6">
        <v>0</v>
      </c>
      <c r="W13" s="6">
        <v>0</v>
      </c>
      <c r="X13" s="6">
        <v>0</v>
      </c>
      <c r="Y13" s="6">
        <v>0</v>
      </c>
      <c r="Z13" s="6">
        <v>0</v>
      </c>
      <c r="AA13" s="6">
        <v>0</v>
      </c>
      <c r="AB13" s="6">
        <v>0.97556593604024433</v>
      </c>
      <c r="AC13" s="6">
        <v>0</v>
      </c>
      <c r="AD13" s="6">
        <v>0</v>
      </c>
      <c r="AE13" s="6">
        <v>0</v>
      </c>
      <c r="AF13" s="6">
        <v>0</v>
      </c>
      <c r="AG13" s="6">
        <v>0</v>
      </c>
      <c r="AH13" s="6">
        <v>0</v>
      </c>
      <c r="AI13" s="6">
        <v>0</v>
      </c>
      <c r="AJ13" s="6">
        <v>0</v>
      </c>
      <c r="AK13" s="6">
        <v>0</v>
      </c>
      <c r="AL13" s="6">
        <v>0</v>
      </c>
      <c r="AM13" s="6">
        <v>0</v>
      </c>
      <c r="AN13" s="6">
        <v>0</v>
      </c>
      <c r="AO13" s="6">
        <v>0</v>
      </c>
      <c r="AP13" s="6">
        <v>0</v>
      </c>
      <c r="AQ13" s="6">
        <v>0</v>
      </c>
      <c r="AR13" s="6">
        <v>0</v>
      </c>
      <c r="AS13" s="6">
        <v>0</v>
      </c>
      <c r="AT13" s="6">
        <v>0</v>
      </c>
      <c r="AU13" s="6">
        <v>0</v>
      </c>
      <c r="AV13" s="6">
        <v>2.4434063959755659E-2</v>
      </c>
      <c r="AW13" s="6">
        <v>0</v>
      </c>
      <c r="AX13" s="6">
        <v>0</v>
      </c>
      <c r="AY13" s="6">
        <v>0</v>
      </c>
      <c r="AZ13" s="6">
        <v>0</v>
      </c>
      <c r="BA13" s="6">
        <v>0</v>
      </c>
      <c r="BB13" s="6">
        <v>0</v>
      </c>
      <c r="BC13" s="6">
        <v>0</v>
      </c>
      <c r="BD13" s="6">
        <v>0</v>
      </c>
      <c r="BE13" s="6">
        <v>0</v>
      </c>
      <c r="BF13" s="6">
        <v>0</v>
      </c>
      <c r="BG13" s="6">
        <v>0</v>
      </c>
      <c r="BH13" s="6">
        <v>0</v>
      </c>
      <c r="BI13" s="6">
        <v>0</v>
      </c>
      <c r="BJ13" s="6">
        <v>0</v>
      </c>
      <c r="BK13" s="6">
        <v>0</v>
      </c>
      <c r="BL13" s="6">
        <v>0</v>
      </c>
      <c r="BM13" s="6">
        <v>0</v>
      </c>
      <c r="BN13" s="6">
        <v>0</v>
      </c>
      <c r="BP13">
        <f t="shared" si="0"/>
        <v>1</v>
      </c>
      <c r="BQ13" s="8">
        <f t="shared" si="1"/>
        <v>0</v>
      </c>
    </row>
    <row r="14" spans="1:69" x14ac:dyDescent="0.55000000000000004">
      <c r="A14" s="28">
        <v>489</v>
      </c>
      <c r="B14" s="6">
        <v>0</v>
      </c>
      <c r="C14" s="6">
        <v>0</v>
      </c>
      <c r="D14" s="6">
        <v>0</v>
      </c>
      <c r="E14" s="6">
        <v>0</v>
      </c>
      <c r="F14" s="6">
        <v>0</v>
      </c>
      <c r="G14" s="6">
        <v>0</v>
      </c>
      <c r="H14" s="6">
        <v>0</v>
      </c>
      <c r="I14" s="6">
        <v>0</v>
      </c>
      <c r="J14" s="6">
        <v>0</v>
      </c>
      <c r="K14" s="6">
        <v>0</v>
      </c>
      <c r="L14" s="6">
        <v>0</v>
      </c>
      <c r="M14" s="6">
        <v>0</v>
      </c>
      <c r="N14" s="6">
        <v>0</v>
      </c>
      <c r="O14" s="6">
        <v>0</v>
      </c>
      <c r="P14" s="6">
        <v>0</v>
      </c>
      <c r="Q14" s="6">
        <v>0.27996727077972861</v>
      </c>
      <c r="R14" s="6">
        <v>0</v>
      </c>
      <c r="S14" s="6">
        <v>0</v>
      </c>
      <c r="T14" s="6">
        <v>0</v>
      </c>
      <c r="U14" s="6">
        <v>0</v>
      </c>
      <c r="V14" s="6">
        <v>0</v>
      </c>
      <c r="W14" s="6">
        <v>0</v>
      </c>
      <c r="X14" s="6">
        <v>0</v>
      </c>
      <c r="Y14" s="6">
        <v>0</v>
      </c>
      <c r="Z14" s="6">
        <v>0</v>
      </c>
      <c r="AA14" s="6">
        <v>0</v>
      </c>
      <c r="AB14" s="6">
        <v>0.72003272922027139</v>
      </c>
      <c r="AC14" s="6">
        <v>0</v>
      </c>
      <c r="AD14" s="6">
        <v>0</v>
      </c>
      <c r="AE14" s="6">
        <v>0</v>
      </c>
      <c r="AF14" s="6">
        <v>0</v>
      </c>
      <c r="AG14" s="6">
        <v>0</v>
      </c>
      <c r="AH14" s="6">
        <v>0</v>
      </c>
      <c r="AI14" s="6">
        <v>0</v>
      </c>
      <c r="AJ14" s="6">
        <v>0</v>
      </c>
      <c r="AK14" s="6">
        <v>0</v>
      </c>
      <c r="AL14" s="6">
        <v>0</v>
      </c>
      <c r="AM14" s="6">
        <v>0</v>
      </c>
      <c r="AN14" s="6">
        <v>0</v>
      </c>
      <c r="AO14" s="6">
        <v>0</v>
      </c>
      <c r="AP14" s="6">
        <v>0</v>
      </c>
      <c r="AQ14" s="6">
        <v>0</v>
      </c>
      <c r="AR14" s="6">
        <v>0</v>
      </c>
      <c r="AS14" s="6">
        <v>0</v>
      </c>
      <c r="AT14" s="6">
        <v>0</v>
      </c>
      <c r="AU14" s="6">
        <v>0</v>
      </c>
      <c r="AV14" s="6">
        <v>0</v>
      </c>
      <c r="AW14" s="6">
        <v>0</v>
      </c>
      <c r="AX14" s="6">
        <v>0</v>
      </c>
      <c r="AY14" s="6">
        <v>0</v>
      </c>
      <c r="AZ14" s="6">
        <v>0</v>
      </c>
      <c r="BA14" s="6">
        <v>0</v>
      </c>
      <c r="BB14" s="6">
        <v>0</v>
      </c>
      <c r="BC14" s="6">
        <v>0</v>
      </c>
      <c r="BD14" s="6">
        <v>0</v>
      </c>
      <c r="BE14" s="6">
        <v>0</v>
      </c>
      <c r="BF14" s="6">
        <v>0</v>
      </c>
      <c r="BG14" s="6">
        <v>0</v>
      </c>
      <c r="BH14" s="6">
        <v>0</v>
      </c>
      <c r="BI14" s="6">
        <v>0</v>
      </c>
      <c r="BJ14" s="6">
        <v>0</v>
      </c>
      <c r="BK14" s="6">
        <v>0</v>
      </c>
      <c r="BL14" s="6">
        <v>0</v>
      </c>
      <c r="BM14" s="6">
        <v>0</v>
      </c>
      <c r="BN14" s="6">
        <v>0</v>
      </c>
      <c r="BP14">
        <f t="shared" si="0"/>
        <v>1</v>
      </c>
      <c r="BQ14" s="8">
        <f t="shared" si="1"/>
        <v>0</v>
      </c>
    </row>
    <row r="15" spans="1:69" x14ac:dyDescent="0.55000000000000004">
      <c r="A15" s="28">
        <v>490</v>
      </c>
      <c r="B15" s="6">
        <v>1.2888797288492978E-2</v>
      </c>
      <c r="C15" s="6">
        <v>0</v>
      </c>
      <c r="D15" s="6">
        <v>0</v>
      </c>
      <c r="E15" s="6">
        <v>0</v>
      </c>
      <c r="F15" s="6">
        <v>0</v>
      </c>
      <c r="G15" s="6">
        <v>1.2920074103246388E-3</v>
      </c>
      <c r="H15" s="6">
        <v>0.10158310738444656</v>
      </c>
      <c r="I15" s="6">
        <v>0</v>
      </c>
      <c r="J15" s="6">
        <v>0</v>
      </c>
      <c r="K15" s="6">
        <v>0</v>
      </c>
      <c r="L15" s="6">
        <v>4.9644768657213856E-4</v>
      </c>
      <c r="M15" s="6">
        <v>0</v>
      </c>
      <c r="N15" s="6">
        <v>0</v>
      </c>
      <c r="O15" s="6">
        <v>0</v>
      </c>
      <c r="P15" s="6">
        <v>0</v>
      </c>
      <c r="Q15" s="6">
        <v>2.6225325617193627E-2</v>
      </c>
      <c r="R15" s="6">
        <v>1.9198396298164885E-2</v>
      </c>
      <c r="S15" s="6">
        <v>0</v>
      </c>
      <c r="T15" s="6">
        <v>0</v>
      </c>
      <c r="U15" s="6">
        <v>0</v>
      </c>
      <c r="V15" s="6">
        <v>0</v>
      </c>
      <c r="W15" s="6">
        <v>0</v>
      </c>
      <c r="X15" s="6">
        <v>3.4273314049948309E-2</v>
      </c>
      <c r="Y15" s="6">
        <v>2.7987937386647242E-4</v>
      </c>
      <c r="Z15" s="6">
        <v>0</v>
      </c>
      <c r="AA15" s="6">
        <v>3.3253097004311886E-3</v>
      </c>
      <c r="AB15" s="6">
        <v>3.5320753524337757E-2</v>
      </c>
      <c r="AC15" s="6">
        <v>1.4747361857493665E-2</v>
      </c>
      <c r="AD15" s="6">
        <v>0.24266649506350108</v>
      </c>
      <c r="AE15" s="6">
        <v>1.2704979839323951E-2</v>
      </c>
      <c r="AF15" s="6">
        <v>0</v>
      </c>
      <c r="AG15" s="6">
        <v>0</v>
      </c>
      <c r="AH15" s="6">
        <v>1.647237485712387E-2</v>
      </c>
      <c r="AI15" s="6">
        <v>1.5466556746191572E-5</v>
      </c>
      <c r="AJ15" s="6">
        <v>0</v>
      </c>
      <c r="AK15" s="6">
        <v>0</v>
      </c>
      <c r="AL15" s="6">
        <v>9.3100079080547609E-4</v>
      </c>
      <c r="AM15" s="6">
        <v>0</v>
      </c>
      <c r="AN15" s="6">
        <v>0</v>
      </c>
      <c r="AO15" s="6">
        <v>1.1548018669228681E-3</v>
      </c>
      <c r="AP15" s="6">
        <v>4.442537286245489E-2</v>
      </c>
      <c r="AQ15" s="6">
        <v>0</v>
      </c>
      <c r="AR15" s="6">
        <v>0</v>
      </c>
      <c r="AS15" s="6">
        <v>0</v>
      </c>
      <c r="AT15" s="6">
        <v>0</v>
      </c>
      <c r="AU15" s="6">
        <v>0</v>
      </c>
      <c r="AV15" s="6">
        <v>6.5354407690639826E-2</v>
      </c>
      <c r="AW15" s="6">
        <v>0</v>
      </c>
      <c r="AX15" s="6">
        <v>0</v>
      </c>
      <c r="AY15" s="6">
        <v>0</v>
      </c>
      <c r="AZ15" s="6">
        <v>1.7563134438453097E-4</v>
      </c>
      <c r="BA15" s="6">
        <v>0</v>
      </c>
      <c r="BB15" s="6">
        <v>0</v>
      </c>
      <c r="BC15" s="6">
        <v>0.35997500619896372</v>
      </c>
      <c r="BD15" s="6">
        <v>3.030113279867071E-3</v>
      </c>
      <c r="BE15" s="6">
        <v>0</v>
      </c>
      <c r="BF15" s="6">
        <v>0</v>
      </c>
      <c r="BG15" s="6">
        <v>0</v>
      </c>
      <c r="BH15" s="6">
        <v>0</v>
      </c>
      <c r="BI15" s="6">
        <v>0</v>
      </c>
      <c r="BJ15" s="6">
        <v>0</v>
      </c>
      <c r="BK15" s="6">
        <v>3.4636494579943465E-3</v>
      </c>
      <c r="BL15" s="6">
        <v>0</v>
      </c>
      <c r="BM15" s="6">
        <v>0</v>
      </c>
      <c r="BN15" s="6">
        <v>0</v>
      </c>
      <c r="BP15">
        <f t="shared" si="0"/>
        <v>1</v>
      </c>
      <c r="BQ15" s="8">
        <f t="shared" si="1"/>
        <v>0.27011883676031867</v>
      </c>
    </row>
    <row r="16" spans="1:69" x14ac:dyDescent="0.55000000000000004">
      <c r="A16" s="28">
        <v>493</v>
      </c>
      <c r="B16" s="6">
        <v>0</v>
      </c>
      <c r="C16" s="6">
        <v>0</v>
      </c>
      <c r="D16" s="6">
        <v>0</v>
      </c>
      <c r="E16" s="6">
        <v>0</v>
      </c>
      <c r="F16" s="6">
        <v>0</v>
      </c>
      <c r="G16" s="6">
        <v>6.3390069019752073E-5</v>
      </c>
      <c r="H16" s="6">
        <v>0</v>
      </c>
      <c r="I16" s="6">
        <v>0</v>
      </c>
      <c r="J16" s="6">
        <v>0</v>
      </c>
      <c r="K16" s="6">
        <v>0</v>
      </c>
      <c r="L16" s="6">
        <v>0</v>
      </c>
      <c r="M16" s="6">
        <v>0</v>
      </c>
      <c r="N16" s="6">
        <v>0</v>
      </c>
      <c r="O16" s="6">
        <v>0</v>
      </c>
      <c r="P16" s="6">
        <v>0</v>
      </c>
      <c r="Q16" s="6">
        <v>0</v>
      </c>
      <c r="R16" s="6">
        <v>0</v>
      </c>
      <c r="S16" s="6">
        <v>0</v>
      </c>
      <c r="T16" s="6">
        <v>0</v>
      </c>
      <c r="U16" s="6">
        <v>1.7741446600632777E-2</v>
      </c>
      <c r="V16" s="6">
        <v>0</v>
      </c>
      <c r="W16" s="6">
        <v>0</v>
      </c>
      <c r="X16" s="6">
        <v>0</v>
      </c>
      <c r="Y16" s="6">
        <v>0</v>
      </c>
      <c r="Z16" s="6">
        <v>0</v>
      </c>
      <c r="AA16" s="6">
        <v>0</v>
      </c>
      <c r="AB16" s="6">
        <v>0</v>
      </c>
      <c r="AC16" s="6">
        <v>0.58209793718589531</v>
      </c>
      <c r="AD16" s="6">
        <v>0</v>
      </c>
      <c r="AE16" s="6">
        <v>2.6899437984033926E-2</v>
      </c>
      <c r="AF16" s="6">
        <v>0</v>
      </c>
      <c r="AG16" s="6">
        <v>0</v>
      </c>
      <c r="AH16" s="6">
        <v>0</v>
      </c>
      <c r="AI16" s="6">
        <v>0</v>
      </c>
      <c r="AJ16" s="6">
        <v>0</v>
      </c>
      <c r="AK16" s="6">
        <v>0</v>
      </c>
      <c r="AL16" s="6">
        <v>0</v>
      </c>
      <c r="AM16" s="6">
        <v>0</v>
      </c>
      <c r="AN16" s="6">
        <v>0</v>
      </c>
      <c r="AO16" s="6">
        <v>0</v>
      </c>
      <c r="AP16" s="6">
        <v>1.1509982880012549E-3</v>
      </c>
      <c r="AQ16" s="6">
        <v>0</v>
      </c>
      <c r="AR16" s="6">
        <v>0</v>
      </c>
      <c r="AS16" s="6">
        <v>0</v>
      </c>
      <c r="AT16" s="6">
        <v>0</v>
      </c>
      <c r="AU16" s="6">
        <v>0.23828433053988166</v>
      </c>
      <c r="AV16" s="6">
        <v>0</v>
      </c>
      <c r="AW16" s="6">
        <v>0</v>
      </c>
      <c r="AX16" s="6">
        <v>0</v>
      </c>
      <c r="AY16" s="6">
        <v>0</v>
      </c>
      <c r="AZ16" s="6">
        <v>0.11113756363379695</v>
      </c>
      <c r="BA16" s="6">
        <v>0</v>
      </c>
      <c r="BB16" s="6">
        <v>0</v>
      </c>
      <c r="BC16" s="6">
        <v>2.181686524503354E-2</v>
      </c>
      <c r="BD16" s="6">
        <v>8.0803045370482236E-4</v>
      </c>
      <c r="BE16" s="6">
        <v>0</v>
      </c>
      <c r="BF16" s="6">
        <v>0</v>
      </c>
      <c r="BG16" s="6">
        <v>0</v>
      </c>
      <c r="BH16" s="6">
        <v>0</v>
      </c>
      <c r="BI16" s="6">
        <v>0</v>
      </c>
      <c r="BJ16" s="6">
        <v>0</v>
      </c>
      <c r="BK16" s="6">
        <v>0</v>
      </c>
      <c r="BL16" s="6">
        <v>0</v>
      </c>
      <c r="BM16" s="6">
        <v>0</v>
      </c>
      <c r="BN16" s="6">
        <v>0</v>
      </c>
      <c r="BP16">
        <f t="shared" si="0"/>
        <v>0.99999999999999989</v>
      </c>
      <c r="BQ16" s="8">
        <f t="shared" si="1"/>
        <v>0.60899737516992924</v>
      </c>
    </row>
    <row r="17" spans="1:69" x14ac:dyDescent="0.55000000000000004">
      <c r="A17" s="28">
        <v>494</v>
      </c>
      <c r="B17" s="6">
        <v>0</v>
      </c>
      <c r="C17" s="6">
        <v>0</v>
      </c>
      <c r="D17" s="6">
        <v>0</v>
      </c>
      <c r="E17" s="6">
        <v>0</v>
      </c>
      <c r="F17" s="6">
        <v>0</v>
      </c>
      <c r="G17" s="6">
        <v>0</v>
      </c>
      <c r="H17" s="6">
        <v>0</v>
      </c>
      <c r="I17" s="6">
        <v>0</v>
      </c>
      <c r="J17" s="6">
        <v>0</v>
      </c>
      <c r="K17" s="6">
        <v>0</v>
      </c>
      <c r="L17" s="6">
        <v>0</v>
      </c>
      <c r="M17" s="6">
        <v>0</v>
      </c>
      <c r="N17" s="6">
        <v>0</v>
      </c>
      <c r="O17" s="6">
        <v>0</v>
      </c>
      <c r="P17" s="6">
        <v>0</v>
      </c>
      <c r="Q17" s="6">
        <v>0</v>
      </c>
      <c r="R17" s="6">
        <v>0</v>
      </c>
      <c r="S17" s="6">
        <v>0</v>
      </c>
      <c r="T17" s="6">
        <v>0</v>
      </c>
      <c r="U17" s="6">
        <v>0.37817866037210152</v>
      </c>
      <c r="V17" s="6">
        <v>0</v>
      </c>
      <c r="W17" s="6">
        <v>0</v>
      </c>
      <c r="X17" s="6">
        <v>8.0222992116507868E-4</v>
      </c>
      <c r="Y17" s="6">
        <v>0</v>
      </c>
      <c r="Z17" s="6">
        <v>0</v>
      </c>
      <c r="AA17" s="6">
        <v>0</v>
      </c>
      <c r="AB17" s="6">
        <v>0</v>
      </c>
      <c r="AC17" s="6">
        <v>1.1450079080810702E-2</v>
      </c>
      <c r="AD17" s="6">
        <v>6.8828052828122266E-2</v>
      </c>
      <c r="AE17" s="6">
        <v>2.5459810651806247E-2</v>
      </c>
      <c r="AF17" s="6">
        <v>0</v>
      </c>
      <c r="AG17" s="6">
        <v>0</v>
      </c>
      <c r="AH17" s="6">
        <v>0</v>
      </c>
      <c r="AI17" s="6">
        <v>0</v>
      </c>
      <c r="AJ17" s="6">
        <v>0</v>
      </c>
      <c r="AK17" s="6">
        <v>5.8178659136475942E-2</v>
      </c>
      <c r="AL17" s="6">
        <v>0</v>
      </c>
      <c r="AM17" s="6">
        <v>0</v>
      </c>
      <c r="AN17" s="6">
        <v>0</v>
      </c>
      <c r="AO17" s="6">
        <v>0</v>
      </c>
      <c r="AP17" s="6">
        <v>3.8613300017572138E-3</v>
      </c>
      <c r="AQ17" s="6">
        <v>0</v>
      </c>
      <c r="AR17" s="6">
        <v>0</v>
      </c>
      <c r="AS17" s="6">
        <v>0</v>
      </c>
      <c r="AT17" s="6">
        <v>0</v>
      </c>
      <c r="AU17" s="6">
        <v>0</v>
      </c>
      <c r="AV17" s="6">
        <v>0</v>
      </c>
      <c r="AW17" s="6">
        <v>0</v>
      </c>
      <c r="AX17" s="6">
        <v>0</v>
      </c>
      <c r="AY17" s="6">
        <v>0</v>
      </c>
      <c r="AZ17" s="6">
        <v>0.44927308223145518</v>
      </c>
      <c r="BA17" s="6">
        <v>0</v>
      </c>
      <c r="BB17" s="6">
        <v>0</v>
      </c>
      <c r="BC17" s="6">
        <v>3.9680957763058005E-3</v>
      </c>
      <c r="BD17" s="6">
        <v>0</v>
      </c>
      <c r="BE17" s="6">
        <v>0</v>
      </c>
      <c r="BF17" s="6">
        <v>0</v>
      </c>
      <c r="BG17" s="6">
        <v>0</v>
      </c>
      <c r="BH17" s="6">
        <v>0</v>
      </c>
      <c r="BI17" s="6">
        <v>0</v>
      </c>
      <c r="BJ17" s="6">
        <v>0</v>
      </c>
      <c r="BK17" s="6">
        <v>0</v>
      </c>
      <c r="BL17" s="6">
        <v>0</v>
      </c>
      <c r="BM17" s="6">
        <v>0</v>
      </c>
      <c r="BN17" s="6">
        <v>0</v>
      </c>
      <c r="BP17">
        <f t="shared" si="0"/>
        <v>1</v>
      </c>
      <c r="BQ17" s="8">
        <f t="shared" si="1"/>
        <v>0.10573794256073922</v>
      </c>
    </row>
    <row r="18" spans="1:69" x14ac:dyDescent="0.55000000000000004">
      <c r="A18" s="28">
        <v>495</v>
      </c>
      <c r="B18" s="6">
        <v>0</v>
      </c>
      <c r="C18" s="6">
        <v>0</v>
      </c>
      <c r="D18" s="6">
        <v>0</v>
      </c>
      <c r="E18" s="6">
        <v>0</v>
      </c>
      <c r="F18" s="6">
        <v>1.1004385446070062E-4</v>
      </c>
      <c r="G18" s="6">
        <v>1.1063485088130306E-3</v>
      </c>
      <c r="H18" s="6">
        <v>2.8906373104075863E-4</v>
      </c>
      <c r="I18" s="6">
        <v>0</v>
      </c>
      <c r="J18" s="6">
        <v>5.7311637179526875E-5</v>
      </c>
      <c r="K18" s="6">
        <v>0</v>
      </c>
      <c r="L18" s="6">
        <v>1.7119625771126366E-3</v>
      </c>
      <c r="M18" s="6">
        <v>0</v>
      </c>
      <c r="N18" s="6">
        <v>2.2970458240637888E-4</v>
      </c>
      <c r="O18" s="6">
        <v>2.0136242977956707E-4</v>
      </c>
      <c r="P18" s="6">
        <v>0</v>
      </c>
      <c r="Q18" s="6">
        <v>5.4659743624863267E-3</v>
      </c>
      <c r="R18" s="6">
        <v>2.865576127824088E-4</v>
      </c>
      <c r="S18" s="6">
        <v>0</v>
      </c>
      <c r="T18" s="6">
        <v>0</v>
      </c>
      <c r="U18" s="6">
        <v>0</v>
      </c>
      <c r="V18" s="6">
        <v>5.3826981985047668E-5</v>
      </c>
      <c r="W18" s="6">
        <v>2.8023471905636492E-3</v>
      </c>
      <c r="X18" s="6">
        <v>1.2904913477713674E-3</v>
      </c>
      <c r="Y18" s="6">
        <v>0</v>
      </c>
      <c r="Z18" s="6">
        <v>0</v>
      </c>
      <c r="AA18" s="6">
        <v>0</v>
      </c>
      <c r="AB18" s="6">
        <v>7.5080499111231477E-2</v>
      </c>
      <c r="AC18" s="6">
        <v>0</v>
      </c>
      <c r="AD18" s="6">
        <v>0.8021327206447918</v>
      </c>
      <c r="AE18" s="6">
        <v>7.1726822982664556E-2</v>
      </c>
      <c r="AF18" s="6">
        <v>1.8427946962811144E-4</v>
      </c>
      <c r="AG18" s="6">
        <v>0</v>
      </c>
      <c r="AH18" s="6">
        <v>0</v>
      </c>
      <c r="AI18" s="6">
        <v>9.0186558125330825E-4</v>
      </c>
      <c r="AJ18" s="6">
        <v>0</v>
      </c>
      <c r="AK18" s="6">
        <v>-1.7725307696268678E-4</v>
      </c>
      <c r="AL18" s="6">
        <v>0</v>
      </c>
      <c r="AM18" s="6">
        <v>0</v>
      </c>
      <c r="AN18" s="6">
        <v>5.5256331357606317E-4</v>
      </c>
      <c r="AO18" s="6">
        <v>1.9557522685485864E-3</v>
      </c>
      <c r="AP18" s="6">
        <v>6.523338483724243E-3</v>
      </c>
      <c r="AQ18" s="6">
        <v>0</v>
      </c>
      <c r="AR18" s="6">
        <v>0</v>
      </c>
      <c r="AS18" s="6">
        <v>0</v>
      </c>
      <c r="AT18" s="6">
        <v>2.4377608568049514E-3</v>
      </c>
      <c r="AU18" s="6">
        <v>0</v>
      </c>
      <c r="AV18" s="6">
        <v>6.4372302135440307E-4</v>
      </c>
      <c r="AW18" s="6">
        <v>0</v>
      </c>
      <c r="AX18" s="6">
        <v>2.2879951884216692E-4</v>
      </c>
      <c r="AY18" s="6">
        <v>4.3299181967100539E-3</v>
      </c>
      <c r="AZ18" s="6">
        <v>0</v>
      </c>
      <c r="BA18" s="6">
        <v>0</v>
      </c>
      <c r="BB18" s="6">
        <v>6.4725684983523574E-3</v>
      </c>
      <c r="BC18" s="6">
        <v>3.2703766961071725E-3</v>
      </c>
      <c r="BD18" s="6">
        <v>5.0419582722974598E-3</v>
      </c>
      <c r="BE18" s="6">
        <v>-4.8023617210978321E-5</v>
      </c>
      <c r="BF18" s="6">
        <v>4.8211599004963584E-4</v>
      </c>
      <c r="BG18" s="6">
        <v>4.4494946767175742E-4</v>
      </c>
      <c r="BH18" s="6">
        <v>3.1985835834080741E-3</v>
      </c>
      <c r="BI18" s="6">
        <v>0</v>
      </c>
      <c r="BJ18" s="6">
        <v>4.4531053026386323E-4</v>
      </c>
      <c r="BK18" s="6">
        <v>5.6637539051217526E-4</v>
      </c>
      <c r="BL18" s="6">
        <v>0</v>
      </c>
      <c r="BM18" s="6">
        <v>0</v>
      </c>
      <c r="BN18" s="6">
        <v>0</v>
      </c>
      <c r="BP18">
        <f t="shared" si="0"/>
        <v>0.99999999999999967</v>
      </c>
      <c r="BQ18" s="8">
        <f t="shared" si="1"/>
        <v>0.87385954362745633</v>
      </c>
    </row>
    <row r="19" spans="1:69" x14ac:dyDescent="0.55000000000000004">
      <c r="A19" s="28">
        <v>496</v>
      </c>
      <c r="B19" s="6">
        <v>0</v>
      </c>
      <c r="C19" s="6">
        <v>0</v>
      </c>
      <c r="D19" s="6">
        <v>0</v>
      </c>
      <c r="E19" s="6">
        <v>0</v>
      </c>
      <c r="F19" s="6">
        <v>0</v>
      </c>
      <c r="G19" s="6">
        <v>2.3120092720200379E-3</v>
      </c>
      <c r="H19" s="6">
        <v>1.5392801594175136E-3</v>
      </c>
      <c r="I19" s="6">
        <v>0</v>
      </c>
      <c r="J19" s="6">
        <v>0</v>
      </c>
      <c r="K19" s="6">
        <v>0</v>
      </c>
      <c r="L19" s="6">
        <v>0</v>
      </c>
      <c r="M19" s="6">
        <v>0</v>
      </c>
      <c r="N19" s="6">
        <v>0</v>
      </c>
      <c r="O19" s="6">
        <v>0</v>
      </c>
      <c r="P19" s="6">
        <v>0</v>
      </c>
      <c r="Q19" s="6">
        <v>3.8024299721300331E-3</v>
      </c>
      <c r="R19" s="6">
        <v>0</v>
      </c>
      <c r="S19" s="6">
        <v>1.7140365447124856E-3</v>
      </c>
      <c r="T19" s="6">
        <v>0</v>
      </c>
      <c r="U19" s="6">
        <v>0</v>
      </c>
      <c r="V19" s="6">
        <v>0</v>
      </c>
      <c r="W19" s="6">
        <v>0</v>
      </c>
      <c r="X19" s="6">
        <v>0</v>
      </c>
      <c r="Y19" s="6">
        <v>7.1576659261879359E-3</v>
      </c>
      <c r="Z19" s="6">
        <v>0</v>
      </c>
      <c r="AA19" s="6">
        <v>2.009001514934436E-5</v>
      </c>
      <c r="AB19" s="6">
        <v>0.34827059361424878</v>
      </c>
      <c r="AC19" s="6">
        <v>0</v>
      </c>
      <c r="AD19" s="6">
        <v>9.9955992469590287E-3</v>
      </c>
      <c r="AE19" s="6">
        <v>1.6020850200528128E-2</v>
      </c>
      <c r="AF19" s="6">
        <v>0</v>
      </c>
      <c r="AG19" s="6">
        <v>0</v>
      </c>
      <c r="AH19" s="6">
        <v>0</v>
      </c>
      <c r="AI19" s="6">
        <v>0</v>
      </c>
      <c r="AJ19" s="6">
        <v>0</v>
      </c>
      <c r="AK19" s="6">
        <v>0</v>
      </c>
      <c r="AL19" s="6">
        <v>0</v>
      </c>
      <c r="AM19" s="6">
        <v>0</v>
      </c>
      <c r="AN19" s="6">
        <v>1.0997051279644627E-3</v>
      </c>
      <c r="AO19" s="6">
        <v>2.9858171918025916E-3</v>
      </c>
      <c r="AP19" s="6">
        <v>1.3849415281276883E-5</v>
      </c>
      <c r="AQ19" s="6">
        <v>0</v>
      </c>
      <c r="AR19" s="6">
        <v>0</v>
      </c>
      <c r="AS19" s="6">
        <v>0</v>
      </c>
      <c r="AT19" s="6">
        <v>6.0474750383944465E-3</v>
      </c>
      <c r="AU19" s="6">
        <v>0</v>
      </c>
      <c r="AV19" s="6">
        <v>1.5234870455300992E-2</v>
      </c>
      <c r="AW19" s="6">
        <v>0</v>
      </c>
      <c r="AX19" s="6">
        <v>0</v>
      </c>
      <c r="AY19" s="6">
        <v>0</v>
      </c>
      <c r="AZ19" s="6">
        <v>0</v>
      </c>
      <c r="BA19" s="6">
        <v>0</v>
      </c>
      <c r="BB19" s="6">
        <v>0</v>
      </c>
      <c r="BC19" s="6">
        <v>0.58130195701764953</v>
      </c>
      <c r="BD19" s="6">
        <v>2.4837708022533694E-3</v>
      </c>
      <c r="BE19" s="6">
        <v>0</v>
      </c>
      <c r="BF19" s="6">
        <v>0</v>
      </c>
      <c r="BG19" s="6">
        <v>0</v>
      </c>
      <c r="BH19" s="6">
        <v>0</v>
      </c>
      <c r="BI19" s="6">
        <v>0</v>
      </c>
      <c r="BJ19" s="6">
        <v>0</v>
      </c>
      <c r="BK19" s="6">
        <v>0</v>
      </c>
      <c r="BL19" s="6">
        <v>0</v>
      </c>
      <c r="BM19" s="6">
        <v>0</v>
      </c>
      <c r="BN19" s="6">
        <v>0</v>
      </c>
      <c r="BP19">
        <f t="shared" si="0"/>
        <v>0.99999999999999989</v>
      </c>
      <c r="BQ19" s="8">
        <f t="shared" si="1"/>
        <v>2.6016449447487155E-2</v>
      </c>
    </row>
    <row r="20" spans="1:69" x14ac:dyDescent="0.55000000000000004">
      <c r="A20" s="28">
        <v>497</v>
      </c>
      <c r="B20" s="6">
        <v>0</v>
      </c>
      <c r="C20" s="6">
        <v>0</v>
      </c>
      <c r="D20" s="6">
        <v>0</v>
      </c>
      <c r="E20" s="6">
        <v>0</v>
      </c>
      <c r="F20" s="6">
        <v>0</v>
      </c>
      <c r="G20" s="6">
        <v>0.13602177848140529</v>
      </c>
      <c r="H20" s="6">
        <v>0</v>
      </c>
      <c r="I20" s="6">
        <v>0</v>
      </c>
      <c r="J20" s="6">
        <v>0</v>
      </c>
      <c r="K20" s="6">
        <v>0</v>
      </c>
      <c r="L20" s="6">
        <v>0</v>
      </c>
      <c r="M20" s="6">
        <v>0</v>
      </c>
      <c r="N20" s="6">
        <v>0</v>
      </c>
      <c r="O20" s="6">
        <v>0</v>
      </c>
      <c r="P20" s="6">
        <v>0</v>
      </c>
      <c r="Q20" s="6">
        <v>0</v>
      </c>
      <c r="R20" s="6">
        <v>0.27551258457599315</v>
      </c>
      <c r="S20" s="6">
        <v>0</v>
      </c>
      <c r="T20" s="6">
        <v>9.1339985586346125E-5</v>
      </c>
      <c r="U20" s="6">
        <v>0</v>
      </c>
      <c r="V20" s="6">
        <v>4.2981658576026066E-2</v>
      </c>
      <c r="W20" s="6">
        <v>0</v>
      </c>
      <c r="X20" s="6">
        <v>2.7702007650390797E-2</v>
      </c>
      <c r="Y20" s="6">
        <v>0</v>
      </c>
      <c r="Z20" s="6">
        <v>0</v>
      </c>
      <c r="AA20" s="6">
        <v>0</v>
      </c>
      <c r="AB20" s="6">
        <v>0</v>
      </c>
      <c r="AC20" s="6">
        <v>6.3542175393900622E-4</v>
      </c>
      <c r="AD20" s="6">
        <v>0.15386814946562385</v>
      </c>
      <c r="AE20" s="6">
        <v>2.701573174231453E-2</v>
      </c>
      <c r="AF20" s="6">
        <v>0</v>
      </c>
      <c r="AG20" s="6">
        <v>0</v>
      </c>
      <c r="AH20" s="6">
        <v>0</v>
      </c>
      <c r="AI20" s="6">
        <v>0</v>
      </c>
      <c r="AJ20" s="6">
        <v>0</v>
      </c>
      <c r="AK20" s="6">
        <v>3.1807583338280616E-5</v>
      </c>
      <c r="AL20" s="6">
        <v>0</v>
      </c>
      <c r="AM20" s="6">
        <v>0</v>
      </c>
      <c r="AN20" s="6">
        <v>0</v>
      </c>
      <c r="AO20" s="6">
        <v>0</v>
      </c>
      <c r="AP20" s="6">
        <v>2.2965549910288429E-4</v>
      </c>
      <c r="AQ20" s="6">
        <v>0</v>
      </c>
      <c r="AR20" s="6">
        <v>0</v>
      </c>
      <c r="AS20" s="6">
        <v>0</v>
      </c>
      <c r="AT20" s="6">
        <v>3.4264268148115458E-2</v>
      </c>
      <c r="AU20" s="6">
        <v>0</v>
      </c>
      <c r="AV20" s="6">
        <v>7.6551833034294761E-2</v>
      </c>
      <c r="AW20" s="6">
        <v>0.14650715307626999</v>
      </c>
      <c r="AX20" s="6">
        <v>0</v>
      </c>
      <c r="AY20" s="6">
        <v>0</v>
      </c>
      <c r="AZ20" s="6">
        <v>5.2532360213394649E-2</v>
      </c>
      <c r="BA20" s="6">
        <v>0</v>
      </c>
      <c r="BB20" s="6">
        <v>0</v>
      </c>
      <c r="BC20" s="6">
        <v>0</v>
      </c>
      <c r="BD20" s="6">
        <v>0</v>
      </c>
      <c r="BE20" s="6">
        <v>2.6054250214204783E-2</v>
      </c>
      <c r="BF20" s="6">
        <v>0</v>
      </c>
      <c r="BG20" s="6">
        <v>0</v>
      </c>
      <c r="BH20" s="6">
        <v>0</v>
      </c>
      <c r="BI20" s="6">
        <v>0</v>
      </c>
      <c r="BJ20" s="6">
        <v>0</v>
      </c>
      <c r="BK20" s="6">
        <v>0</v>
      </c>
      <c r="BL20" s="6">
        <v>0</v>
      </c>
      <c r="BM20" s="6">
        <v>0</v>
      </c>
      <c r="BN20" s="6">
        <v>0</v>
      </c>
      <c r="BP20">
        <f t="shared" si="0"/>
        <v>0.99999999999999989</v>
      </c>
      <c r="BQ20" s="8">
        <f t="shared" si="1"/>
        <v>0.1815193029618774</v>
      </c>
    </row>
    <row r="21" spans="1:69" x14ac:dyDescent="0.55000000000000004">
      <c r="A21" s="28">
        <v>498</v>
      </c>
      <c r="B21" s="6">
        <v>0</v>
      </c>
      <c r="C21" s="6">
        <v>0</v>
      </c>
      <c r="D21" s="6">
        <v>0</v>
      </c>
      <c r="E21" s="6">
        <v>0</v>
      </c>
      <c r="F21" s="6">
        <v>0</v>
      </c>
      <c r="G21" s="6">
        <v>0</v>
      </c>
      <c r="H21" s="6">
        <v>0</v>
      </c>
      <c r="I21" s="6">
        <v>3.3246502769448207E-4</v>
      </c>
      <c r="J21" s="6">
        <v>0</v>
      </c>
      <c r="K21" s="6">
        <v>0</v>
      </c>
      <c r="L21" s="6">
        <v>0</v>
      </c>
      <c r="M21" s="6">
        <v>0</v>
      </c>
      <c r="N21" s="6">
        <v>0</v>
      </c>
      <c r="O21" s="6">
        <v>0</v>
      </c>
      <c r="P21" s="6">
        <v>0</v>
      </c>
      <c r="Q21" s="6">
        <v>0</v>
      </c>
      <c r="R21" s="6">
        <v>2.1868729296232298E-3</v>
      </c>
      <c r="S21" s="6">
        <v>9.4134338019949664E-4</v>
      </c>
      <c r="T21" s="6">
        <v>0</v>
      </c>
      <c r="U21" s="6">
        <v>0</v>
      </c>
      <c r="V21" s="6">
        <v>0</v>
      </c>
      <c r="W21" s="6">
        <v>0</v>
      </c>
      <c r="X21" s="6">
        <v>3.7713994844450874E-5</v>
      </c>
      <c r="Y21" s="6">
        <v>0</v>
      </c>
      <c r="Z21" s="6">
        <v>0</v>
      </c>
      <c r="AA21" s="6">
        <v>0</v>
      </c>
      <c r="AB21" s="6">
        <v>9.1007512516053379E-3</v>
      </c>
      <c r="AC21" s="6">
        <v>0</v>
      </c>
      <c r="AD21" s="6">
        <v>0.66832569892082128</v>
      </c>
      <c r="AE21" s="6">
        <v>8.2073510222965239E-3</v>
      </c>
      <c r="AF21" s="6">
        <v>0</v>
      </c>
      <c r="AG21" s="6">
        <v>0</v>
      </c>
      <c r="AH21" s="6">
        <v>0</v>
      </c>
      <c r="AI21" s="6">
        <v>4.0343199056464015E-6</v>
      </c>
      <c r="AJ21" s="6">
        <v>1.5986423643207804E-5</v>
      </c>
      <c r="AK21" s="6">
        <v>-8.4197894295759361E-5</v>
      </c>
      <c r="AL21" s="6">
        <v>1.6637345643368828E-3</v>
      </c>
      <c r="AM21" s="6">
        <v>0</v>
      </c>
      <c r="AN21" s="6">
        <v>2.6339665628752697E-2</v>
      </c>
      <c r="AO21" s="6">
        <v>0.23670558501634328</v>
      </c>
      <c r="AP21" s="6">
        <v>3.1527175621625181E-3</v>
      </c>
      <c r="AQ21" s="6">
        <v>0</v>
      </c>
      <c r="AR21" s="6">
        <v>0</v>
      </c>
      <c r="AS21" s="6">
        <v>0</v>
      </c>
      <c r="AT21" s="6">
        <v>8.6428838722215108E-3</v>
      </c>
      <c r="AU21" s="6">
        <v>-1.6977935343095516E-4</v>
      </c>
      <c r="AV21" s="6">
        <v>1.223172176059442E-2</v>
      </c>
      <c r="AW21" s="6">
        <v>2.900744974893193E-4</v>
      </c>
      <c r="AX21" s="6">
        <v>0</v>
      </c>
      <c r="AY21" s="6">
        <v>0</v>
      </c>
      <c r="AZ21" s="6">
        <v>0</v>
      </c>
      <c r="BA21" s="6">
        <v>0</v>
      </c>
      <c r="BB21" s="6">
        <v>1.0033025170324641E-3</v>
      </c>
      <c r="BC21" s="6">
        <v>-3.0814661280169619E-4</v>
      </c>
      <c r="BD21" s="6">
        <v>2.1326097493697585E-2</v>
      </c>
      <c r="BE21" s="6">
        <v>-1.336325367036977E-5</v>
      </c>
      <c r="BF21" s="6">
        <v>0</v>
      </c>
      <c r="BG21" s="6">
        <v>0</v>
      </c>
      <c r="BH21" s="6">
        <v>0</v>
      </c>
      <c r="BI21" s="6">
        <v>0</v>
      </c>
      <c r="BJ21" s="6">
        <v>0</v>
      </c>
      <c r="BK21" s="6">
        <v>0</v>
      </c>
      <c r="BL21" s="6">
        <v>6.7486930934454169E-5</v>
      </c>
      <c r="BM21" s="6">
        <v>0</v>
      </c>
      <c r="BN21" s="6">
        <v>0</v>
      </c>
      <c r="BP21">
        <f t="shared" si="0"/>
        <v>1</v>
      </c>
      <c r="BQ21" s="8">
        <f t="shared" si="1"/>
        <v>0.6765330499431178</v>
      </c>
    </row>
    <row r="22" spans="1:69" x14ac:dyDescent="0.55000000000000004">
      <c r="A22" s="28">
        <v>499</v>
      </c>
      <c r="B22" s="6">
        <v>7.8220667853970768E-5</v>
      </c>
      <c r="C22" s="6">
        <v>0</v>
      </c>
      <c r="D22" s="6">
        <v>0</v>
      </c>
      <c r="E22" s="6">
        <v>0</v>
      </c>
      <c r="F22" s="6">
        <v>5.1734475420317803E-2</v>
      </c>
      <c r="G22" s="6">
        <v>4.2104610766274617E-3</v>
      </c>
      <c r="H22" s="6">
        <v>5.731019228904789E-4</v>
      </c>
      <c r="I22" s="6">
        <v>0</v>
      </c>
      <c r="J22" s="6">
        <v>9.2212615701116698E-4</v>
      </c>
      <c r="K22" s="6">
        <v>0</v>
      </c>
      <c r="L22" s="6">
        <v>4.1253012287341683E-5</v>
      </c>
      <c r="M22" s="6">
        <v>0</v>
      </c>
      <c r="N22" s="6">
        <v>8.1319183155797118E-3</v>
      </c>
      <c r="O22" s="6">
        <v>2.030784082222219E-4</v>
      </c>
      <c r="P22" s="6">
        <v>0</v>
      </c>
      <c r="Q22" s="6">
        <v>5.6834713890103485E-4</v>
      </c>
      <c r="R22" s="6">
        <v>2.2748928707055208E-2</v>
      </c>
      <c r="S22" s="6">
        <v>1.0761594320268912E-3</v>
      </c>
      <c r="T22" s="6">
        <v>4.6252939333532124E-5</v>
      </c>
      <c r="U22" s="6">
        <v>0</v>
      </c>
      <c r="V22" s="6">
        <v>1.2299490096483772E-4</v>
      </c>
      <c r="W22" s="6">
        <v>6.4029425103909773E-4</v>
      </c>
      <c r="X22" s="6">
        <v>1.7941291296311558E-3</v>
      </c>
      <c r="Y22" s="6">
        <v>5.0665349136393267E-3</v>
      </c>
      <c r="Z22" s="6">
        <v>0</v>
      </c>
      <c r="AA22" s="6">
        <v>8.0018586684605546E-4</v>
      </c>
      <c r="AB22" s="6">
        <v>7.6656117571999485E-2</v>
      </c>
      <c r="AC22" s="6">
        <v>3.4726981940538909E-5</v>
      </c>
      <c r="AD22" s="6">
        <v>0.39182579176037274</v>
      </c>
      <c r="AE22" s="6">
        <v>1.955540797608513E-2</v>
      </c>
      <c r="AF22" s="6">
        <v>3.8423231189163175E-4</v>
      </c>
      <c r="AG22" s="6">
        <v>6.1647179813624491E-6</v>
      </c>
      <c r="AH22" s="6">
        <v>0</v>
      </c>
      <c r="AI22" s="6">
        <v>9.9730060743716127E-6</v>
      </c>
      <c r="AJ22" s="6">
        <v>0</v>
      </c>
      <c r="AK22" s="6">
        <v>-5.835416714317812E-5</v>
      </c>
      <c r="AL22" s="6">
        <v>1.4097140446938457E-3</v>
      </c>
      <c r="AM22" s="6">
        <v>4.0162982756164765E-4</v>
      </c>
      <c r="AN22" s="6">
        <v>4.1968897752655568E-2</v>
      </c>
      <c r="AO22" s="6">
        <v>1.4590478767032292E-2</v>
      </c>
      <c r="AP22" s="6">
        <v>7.6200199606360583E-4</v>
      </c>
      <c r="AQ22" s="6">
        <v>0</v>
      </c>
      <c r="AR22" s="6">
        <v>-3.3892380322238008E-4</v>
      </c>
      <c r="AS22" s="6">
        <v>0</v>
      </c>
      <c r="AT22" s="6">
        <v>2.6407160645870294E-2</v>
      </c>
      <c r="AU22" s="6">
        <v>5.586760284630168E-3</v>
      </c>
      <c r="AV22" s="6">
        <v>7.2108151713163064E-3</v>
      </c>
      <c r="AW22" s="6">
        <v>1.7776821370602765E-2</v>
      </c>
      <c r="AX22" s="6">
        <v>4.5474346811262903E-4</v>
      </c>
      <c r="AY22" s="6">
        <v>1.5022436735306871E-3</v>
      </c>
      <c r="AZ22" s="6">
        <v>1.71393616506958E-4</v>
      </c>
      <c r="BA22" s="6">
        <v>0</v>
      </c>
      <c r="BB22" s="6">
        <v>5.4544846434091672E-6</v>
      </c>
      <c r="BC22" s="6">
        <v>0.26484359664029722</v>
      </c>
      <c r="BD22" s="6">
        <v>2.6220474501566851E-2</v>
      </c>
      <c r="BE22" s="6">
        <v>6.4290098706458378E-4</v>
      </c>
      <c r="BF22" s="6">
        <v>1.9506117699821886E-5</v>
      </c>
      <c r="BG22" s="6">
        <v>9.7669991669542249E-5</v>
      </c>
      <c r="BH22" s="6">
        <v>0</v>
      </c>
      <c r="BI22" s="6">
        <v>0</v>
      </c>
      <c r="BJ22" s="6">
        <v>2.412449310545732E-3</v>
      </c>
      <c r="BK22" s="6">
        <v>7.6826636149642576E-4</v>
      </c>
      <c r="BL22" s="6">
        <v>-8.657762976739895E-5</v>
      </c>
      <c r="BM22" s="6">
        <v>0</v>
      </c>
      <c r="BN22" s="6">
        <v>0</v>
      </c>
      <c r="BP22">
        <f t="shared" si="0"/>
        <v>0.99999999999999978</v>
      </c>
      <c r="BQ22" s="8">
        <f t="shared" si="1"/>
        <v>0.41141592671839838</v>
      </c>
    </row>
    <row r="23" spans="1:69" x14ac:dyDescent="0.55000000000000004">
      <c r="A23" s="28">
        <v>590</v>
      </c>
      <c r="B23" s="6">
        <v>4.1136355408713564E-3</v>
      </c>
      <c r="C23" s="6">
        <v>0</v>
      </c>
      <c r="D23" s="6">
        <v>0</v>
      </c>
      <c r="E23" s="6">
        <v>0</v>
      </c>
      <c r="F23" s="6">
        <v>2.8984467232813227E-2</v>
      </c>
      <c r="G23" s="6">
        <v>4.8129723299674136E-4</v>
      </c>
      <c r="H23" s="6">
        <v>3.2722294562178417E-5</v>
      </c>
      <c r="I23" s="6">
        <v>0</v>
      </c>
      <c r="J23" s="6">
        <v>2.2682003847350005E-2</v>
      </c>
      <c r="K23" s="6">
        <v>0</v>
      </c>
      <c r="L23" s="6">
        <v>0</v>
      </c>
      <c r="M23" s="6">
        <v>0</v>
      </c>
      <c r="N23" s="6">
        <v>0</v>
      </c>
      <c r="O23" s="6">
        <v>1.9720945582963108E-3</v>
      </c>
      <c r="P23" s="6">
        <v>0</v>
      </c>
      <c r="Q23" s="6">
        <v>1.9425453823943208E-3</v>
      </c>
      <c r="R23" s="6">
        <v>0</v>
      </c>
      <c r="S23" s="6">
        <v>4.8847463757482681E-5</v>
      </c>
      <c r="T23" s="6">
        <v>0</v>
      </c>
      <c r="U23" s="6">
        <v>1.8970016118378271E-4</v>
      </c>
      <c r="V23" s="6">
        <v>0</v>
      </c>
      <c r="W23" s="6">
        <v>3.6969900106307344E-5</v>
      </c>
      <c r="X23" s="6">
        <v>0</v>
      </c>
      <c r="Y23" s="6">
        <v>0</v>
      </c>
      <c r="Z23" s="6">
        <v>0</v>
      </c>
      <c r="AA23" s="6">
        <v>0</v>
      </c>
      <c r="AB23" s="6">
        <v>3.4384917495257181E-3</v>
      </c>
      <c r="AC23" s="6">
        <v>0</v>
      </c>
      <c r="AD23" s="6">
        <v>0.1255116776417059</v>
      </c>
      <c r="AE23" s="6">
        <v>0.23514270290982764</v>
      </c>
      <c r="AF23" s="6">
        <v>0</v>
      </c>
      <c r="AG23" s="6">
        <v>0</v>
      </c>
      <c r="AH23" s="6">
        <v>0</v>
      </c>
      <c r="AI23" s="6">
        <v>3.7081072004499358E-4</v>
      </c>
      <c r="AJ23" s="6">
        <v>5.6831388993206507E-5</v>
      </c>
      <c r="AK23" s="6">
        <v>2.4106281572245532E-2</v>
      </c>
      <c r="AL23" s="6">
        <v>3.1462695979833023E-3</v>
      </c>
      <c r="AM23" s="6">
        <v>3.2774734136797293E-4</v>
      </c>
      <c r="AN23" s="6">
        <v>5.5456108709251871E-4</v>
      </c>
      <c r="AO23" s="6">
        <v>0.21140546746594127</v>
      </c>
      <c r="AP23" s="6">
        <v>6.734090377776716E-3</v>
      </c>
      <c r="AQ23" s="6">
        <v>0</v>
      </c>
      <c r="AR23" s="6">
        <v>0</v>
      </c>
      <c r="AS23" s="6">
        <v>2.0450647507742226E-2</v>
      </c>
      <c r="AT23" s="6">
        <v>1.6474154564392884E-3</v>
      </c>
      <c r="AU23" s="6">
        <v>3.8121169015405063E-2</v>
      </c>
      <c r="AV23" s="6">
        <v>0</v>
      </c>
      <c r="AW23" s="6">
        <v>1.716573291842408E-3</v>
      </c>
      <c r="AX23" s="6">
        <v>1.5353855419273581E-2</v>
      </c>
      <c r="AY23" s="6">
        <v>3.3799927820596311E-4</v>
      </c>
      <c r="AZ23" s="6">
        <v>7.0400128925840585E-4</v>
      </c>
      <c r="BA23" s="6">
        <v>0</v>
      </c>
      <c r="BB23" s="6">
        <v>1.5948447828838656E-3</v>
      </c>
      <c r="BC23" s="6">
        <v>0.21483876612439251</v>
      </c>
      <c r="BD23" s="6">
        <v>1.4108919990783117E-3</v>
      </c>
      <c r="BE23" s="6">
        <v>3.2748514349487855E-4</v>
      </c>
      <c r="BF23" s="6">
        <v>9.6174179851017967E-5</v>
      </c>
      <c r="BG23" s="6">
        <v>6.2632218029844301E-3</v>
      </c>
      <c r="BH23" s="6">
        <v>5.7027722760579569E-3</v>
      </c>
      <c r="BI23" s="6">
        <v>3.1070447961683835E-4</v>
      </c>
      <c r="BJ23" s="6">
        <v>1.5268500572457929E-2</v>
      </c>
      <c r="BK23" s="6">
        <v>0</v>
      </c>
      <c r="BL23" s="6">
        <v>4.575761914178929E-3</v>
      </c>
      <c r="BM23" s="6">
        <v>0</v>
      </c>
      <c r="BN23" s="6">
        <v>0</v>
      </c>
      <c r="BP23">
        <f t="shared" si="0"/>
        <v>1</v>
      </c>
      <c r="BQ23" s="8">
        <f t="shared" si="1"/>
        <v>0.36065438055153354</v>
      </c>
    </row>
    <row r="24" spans="1:69" x14ac:dyDescent="0.55000000000000004">
      <c r="A24" s="28">
        <v>591</v>
      </c>
      <c r="B24" s="6">
        <v>0</v>
      </c>
      <c r="C24" s="6">
        <v>0</v>
      </c>
      <c r="D24" s="6">
        <v>0</v>
      </c>
      <c r="E24" s="6">
        <v>0</v>
      </c>
      <c r="F24" s="6">
        <v>1.1468138224181032E-2</v>
      </c>
      <c r="G24" s="6">
        <v>0</v>
      </c>
      <c r="H24" s="6">
        <v>0</v>
      </c>
      <c r="I24" s="6">
        <v>0</v>
      </c>
      <c r="J24" s="6">
        <v>0</v>
      </c>
      <c r="K24" s="6">
        <v>0</v>
      </c>
      <c r="L24" s="6">
        <v>6.4401106575258366E-5</v>
      </c>
      <c r="M24" s="6">
        <v>0</v>
      </c>
      <c r="N24" s="6">
        <v>0</v>
      </c>
      <c r="O24" s="6">
        <v>0</v>
      </c>
      <c r="P24" s="6">
        <v>0</v>
      </c>
      <c r="Q24" s="6">
        <v>9.7453638552569548E-5</v>
      </c>
      <c r="R24" s="6">
        <v>0</v>
      </c>
      <c r="S24" s="6">
        <v>0</v>
      </c>
      <c r="T24" s="6">
        <v>0</v>
      </c>
      <c r="U24" s="6">
        <v>0</v>
      </c>
      <c r="V24" s="6">
        <v>0</v>
      </c>
      <c r="W24" s="6">
        <v>3.1156224504317687E-4</v>
      </c>
      <c r="X24" s="6">
        <v>5.036750542222759E-5</v>
      </c>
      <c r="Y24" s="6">
        <v>0</v>
      </c>
      <c r="Z24" s="6">
        <v>0</v>
      </c>
      <c r="AA24" s="6">
        <v>-1.3244131392752832E-5</v>
      </c>
      <c r="AB24" s="6">
        <v>9.1790536063652665E-3</v>
      </c>
      <c r="AC24" s="6">
        <v>0</v>
      </c>
      <c r="AD24" s="6">
        <v>0.14428826042191975</v>
      </c>
      <c r="AE24" s="6">
        <v>3.3889558420199119E-2</v>
      </c>
      <c r="AF24" s="6">
        <v>4.5904561903802357E-6</v>
      </c>
      <c r="AG24" s="6">
        <v>6.6944152776378437E-5</v>
      </c>
      <c r="AH24" s="6">
        <v>0</v>
      </c>
      <c r="AI24" s="6">
        <v>0</v>
      </c>
      <c r="AJ24" s="6">
        <v>4.3503997253518978E-6</v>
      </c>
      <c r="AK24" s="6">
        <v>0.31872931958079265</v>
      </c>
      <c r="AL24" s="6">
        <v>1.0239128957256641E-4</v>
      </c>
      <c r="AM24" s="6">
        <v>0</v>
      </c>
      <c r="AN24" s="6">
        <v>-8.3342365550230512E-4</v>
      </c>
      <c r="AO24" s="6">
        <v>9.4196937190692582E-5</v>
      </c>
      <c r="AP24" s="6">
        <v>4.3347287090301626E-2</v>
      </c>
      <c r="AQ24" s="6">
        <v>0</v>
      </c>
      <c r="AR24" s="6">
        <v>5.3900438039763583E-5</v>
      </c>
      <c r="AS24" s="6">
        <v>1.0397056173487525E-2</v>
      </c>
      <c r="AT24" s="6">
        <v>1.461176592239238E-2</v>
      </c>
      <c r="AU24" s="6">
        <v>2.2284433332536835E-4</v>
      </c>
      <c r="AV24" s="6">
        <v>1.2106247116430862E-3</v>
      </c>
      <c r="AW24" s="6">
        <v>0</v>
      </c>
      <c r="AX24" s="6">
        <v>1.8879612142111109E-3</v>
      </c>
      <c r="AY24" s="6">
        <v>0</v>
      </c>
      <c r="AZ24" s="6">
        <v>4.5267889746723709E-3</v>
      </c>
      <c r="BA24" s="6">
        <v>2.0305214902626512E-3</v>
      </c>
      <c r="BB24" s="6">
        <v>2.3839325626370792E-6</v>
      </c>
      <c r="BC24" s="6">
        <v>0.3563705182744541</v>
      </c>
      <c r="BD24" s="6">
        <v>3.5430482948226982E-2</v>
      </c>
      <c r="BE24" s="6">
        <v>0</v>
      </c>
      <c r="BF24" s="6">
        <v>0</v>
      </c>
      <c r="BG24" s="6">
        <v>1.1437782585215567E-2</v>
      </c>
      <c r="BH24" s="6">
        <v>0</v>
      </c>
      <c r="BI24" s="6">
        <v>0</v>
      </c>
      <c r="BJ24" s="6">
        <v>9.5598855858399661E-4</v>
      </c>
      <c r="BK24" s="6">
        <v>1.8461478686668393E-5</v>
      </c>
      <c r="BL24" s="6">
        <v>-8.2883236770754267E-6</v>
      </c>
      <c r="BM24" s="6">
        <v>0</v>
      </c>
      <c r="BN24" s="6">
        <v>0</v>
      </c>
      <c r="BP24">
        <f t="shared" si="0"/>
        <v>1.0000000000000002</v>
      </c>
      <c r="BQ24" s="8">
        <f t="shared" si="1"/>
        <v>0.17817781884211886</v>
      </c>
    </row>
    <row r="25" spans="1:69" x14ac:dyDescent="0.55000000000000004">
      <c r="A25" s="28">
        <v>592</v>
      </c>
      <c r="B25" s="6">
        <v>0</v>
      </c>
      <c r="C25" s="6">
        <v>0</v>
      </c>
      <c r="D25" s="6">
        <v>0</v>
      </c>
      <c r="E25" s="6">
        <v>0</v>
      </c>
      <c r="F25" s="6">
        <v>0.10317943489582343</v>
      </c>
      <c r="G25" s="6">
        <v>0</v>
      </c>
      <c r="H25" s="6">
        <v>0</v>
      </c>
      <c r="I25" s="6">
        <v>0</v>
      </c>
      <c r="J25" s="6">
        <v>0</v>
      </c>
      <c r="K25" s="6">
        <v>0</v>
      </c>
      <c r="L25" s="6">
        <v>0</v>
      </c>
      <c r="M25" s="6">
        <v>0</v>
      </c>
      <c r="N25" s="6">
        <v>0</v>
      </c>
      <c r="O25" s="6">
        <v>0</v>
      </c>
      <c r="P25" s="6">
        <v>0</v>
      </c>
      <c r="Q25" s="6">
        <v>1.2772344083383539E-2</v>
      </c>
      <c r="R25" s="6">
        <v>0</v>
      </c>
      <c r="S25" s="6">
        <v>0</v>
      </c>
      <c r="T25" s="6">
        <v>0</v>
      </c>
      <c r="U25" s="6">
        <v>0</v>
      </c>
      <c r="V25" s="6">
        <v>0</v>
      </c>
      <c r="W25" s="6">
        <v>0</v>
      </c>
      <c r="X25" s="6">
        <v>0</v>
      </c>
      <c r="Y25" s="6">
        <v>0</v>
      </c>
      <c r="Z25" s="6">
        <v>0</v>
      </c>
      <c r="AA25" s="6">
        <v>0</v>
      </c>
      <c r="AB25" s="6">
        <v>4.0949645251781928E-2</v>
      </c>
      <c r="AC25" s="6">
        <v>0</v>
      </c>
      <c r="AD25" s="6">
        <v>0.1567890749080332</v>
      </c>
      <c r="AE25" s="6">
        <v>0.1294664473341034</v>
      </c>
      <c r="AF25" s="6">
        <v>0</v>
      </c>
      <c r="AG25" s="6">
        <v>0</v>
      </c>
      <c r="AH25" s="6">
        <v>0</v>
      </c>
      <c r="AI25" s="6">
        <v>0</v>
      </c>
      <c r="AJ25" s="6">
        <v>0</v>
      </c>
      <c r="AK25" s="6">
        <v>7.4232427151288947E-4</v>
      </c>
      <c r="AL25" s="6">
        <v>3.2338701896454755E-2</v>
      </c>
      <c r="AM25" s="6">
        <v>0</v>
      </c>
      <c r="AN25" s="6">
        <v>6.1933132848771459E-3</v>
      </c>
      <c r="AO25" s="6">
        <v>8.0695306034370376E-2</v>
      </c>
      <c r="AP25" s="6">
        <v>0</v>
      </c>
      <c r="AQ25" s="6">
        <v>0.18711265751488793</v>
      </c>
      <c r="AR25" s="6">
        <v>0</v>
      </c>
      <c r="AS25" s="6">
        <v>0</v>
      </c>
      <c r="AT25" s="6">
        <v>1.6520353885629991E-3</v>
      </c>
      <c r="AU25" s="6">
        <v>1.9118488835925103E-2</v>
      </c>
      <c r="AV25" s="6">
        <v>0</v>
      </c>
      <c r="AW25" s="6">
        <v>0</v>
      </c>
      <c r="AX25" s="6">
        <v>0</v>
      </c>
      <c r="AY25" s="6">
        <v>2.2779166370934744E-3</v>
      </c>
      <c r="AZ25" s="6">
        <v>0</v>
      </c>
      <c r="BA25" s="6">
        <v>2.5911483689161682E-3</v>
      </c>
      <c r="BB25" s="6">
        <v>4.774163942278975E-3</v>
      </c>
      <c r="BC25" s="6">
        <v>0.1420386549717359</v>
      </c>
      <c r="BD25" s="6">
        <v>2.5959516436141927E-2</v>
      </c>
      <c r="BE25" s="6">
        <v>3.1657946873343812E-3</v>
      </c>
      <c r="BF25" s="6">
        <v>1.4300658760027724E-4</v>
      </c>
      <c r="BG25" s="6">
        <v>3.2698656391249137E-2</v>
      </c>
      <c r="BH25" s="6">
        <v>0</v>
      </c>
      <c r="BI25" s="6">
        <v>0</v>
      </c>
      <c r="BJ25" s="6">
        <v>0</v>
      </c>
      <c r="BK25" s="6">
        <v>0</v>
      </c>
      <c r="BL25" s="6">
        <v>1.5341368277933047E-2</v>
      </c>
      <c r="BM25" s="6">
        <v>0</v>
      </c>
      <c r="BN25" s="6">
        <v>0</v>
      </c>
      <c r="BP25">
        <f t="shared" si="0"/>
        <v>1</v>
      </c>
      <c r="BQ25" s="8">
        <f t="shared" si="1"/>
        <v>0.28625552224213657</v>
      </c>
    </row>
    <row r="26" spans="1:69" x14ac:dyDescent="0.55000000000000004">
      <c r="A26" s="28">
        <v>593</v>
      </c>
      <c r="B26" s="6">
        <v>0</v>
      </c>
      <c r="C26" s="6">
        <v>0</v>
      </c>
      <c r="D26" s="6">
        <v>0</v>
      </c>
      <c r="E26" s="6">
        <v>0</v>
      </c>
      <c r="F26" s="6">
        <v>0</v>
      </c>
      <c r="G26" s="6">
        <v>0</v>
      </c>
      <c r="H26" s="6">
        <v>0</v>
      </c>
      <c r="I26" s="6">
        <v>0</v>
      </c>
      <c r="J26" s="6">
        <v>0</v>
      </c>
      <c r="K26" s="6">
        <v>0</v>
      </c>
      <c r="L26" s="6">
        <v>0</v>
      </c>
      <c r="M26" s="6">
        <v>0</v>
      </c>
      <c r="N26" s="6">
        <v>0</v>
      </c>
      <c r="O26" s="6">
        <v>0</v>
      </c>
      <c r="P26" s="6">
        <v>0</v>
      </c>
      <c r="Q26" s="6">
        <v>0</v>
      </c>
      <c r="R26" s="6">
        <v>0</v>
      </c>
      <c r="S26" s="6">
        <v>0</v>
      </c>
      <c r="T26" s="6">
        <v>0</v>
      </c>
      <c r="U26" s="6">
        <v>0</v>
      </c>
      <c r="V26" s="6">
        <v>0</v>
      </c>
      <c r="W26" s="6">
        <v>0</v>
      </c>
      <c r="X26" s="6">
        <v>0</v>
      </c>
      <c r="Y26" s="6">
        <v>0</v>
      </c>
      <c r="Z26" s="6">
        <v>0</v>
      </c>
      <c r="AA26" s="6">
        <v>0</v>
      </c>
      <c r="AB26" s="6">
        <v>0</v>
      </c>
      <c r="AC26" s="6">
        <v>0</v>
      </c>
      <c r="AD26" s="6">
        <v>0</v>
      </c>
      <c r="AE26" s="6">
        <v>0</v>
      </c>
      <c r="AF26" s="6">
        <v>0</v>
      </c>
      <c r="AG26" s="6">
        <v>0</v>
      </c>
      <c r="AH26" s="6">
        <v>0</v>
      </c>
      <c r="AI26" s="6">
        <v>0</v>
      </c>
      <c r="AJ26" s="6">
        <v>0</v>
      </c>
      <c r="AK26" s="6">
        <v>0</v>
      </c>
      <c r="AL26" s="6">
        <v>1.3819327075083971E-2</v>
      </c>
      <c r="AM26" s="6">
        <v>0</v>
      </c>
      <c r="AN26" s="6">
        <v>0</v>
      </c>
      <c r="AO26" s="6">
        <v>1.3419898246928495E-2</v>
      </c>
      <c r="AP26" s="6">
        <v>0</v>
      </c>
      <c r="AQ26" s="6">
        <v>0.94015520598009827</v>
      </c>
      <c r="AR26" s="6">
        <v>0</v>
      </c>
      <c r="AS26" s="6">
        <v>0</v>
      </c>
      <c r="AT26" s="6">
        <v>3.9926951181376196E-3</v>
      </c>
      <c r="AU26" s="6">
        <v>0</v>
      </c>
      <c r="AV26" s="6">
        <v>0</v>
      </c>
      <c r="AW26" s="6">
        <v>0</v>
      </c>
      <c r="AX26" s="6">
        <v>0</v>
      </c>
      <c r="AY26" s="6">
        <v>0</v>
      </c>
      <c r="AZ26" s="6">
        <v>0</v>
      </c>
      <c r="BA26" s="6">
        <v>1.8430624788621354E-3</v>
      </c>
      <c r="BB26" s="6">
        <v>0</v>
      </c>
      <c r="BC26" s="6">
        <v>2.0585605905082967E-2</v>
      </c>
      <c r="BD26" s="6">
        <v>6.1842051958066122E-3</v>
      </c>
      <c r="BE26" s="6">
        <v>0</v>
      </c>
      <c r="BF26" s="6">
        <v>0</v>
      </c>
      <c r="BG26" s="6">
        <v>0</v>
      </c>
      <c r="BH26" s="6">
        <v>0</v>
      </c>
      <c r="BI26" s="6">
        <v>0</v>
      </c>
      <c r="BJ26" s="6">
        <v>0</v>
      </c>
      <c r="BK26" s="6">
        <v>0</v>
      </c>
      <c r="BL26" s="6">
        <v>0</v>
      </c>
      <c r="BM26" s="6">
        <v>0</v>
      </c>
      <c r="BN26" s="6">
        <v>0</v>
      </c>
      <c r="BP26">
        <f t="shared" si="0"/>
        <v>1</v>
      </c>
      <c r="BQ26" s="8">
        <f t="shared" si="1"/>
        <v>0</v>
      </c>
    </row>
    <row r="27" spans="1:69" x14ac:dyDescent="0.55000000000000004">
      <c r="A27" s="28">
        <v>596</v>
      </c>
      <c r="B27" s="6">
        <v>2.4819790451231396E-3</v>
      </c>
      <c r="C27" s="6">
        <v>7.4776161485839137E-3</v>
      </c>
      <c r="D27" s="6">
        <v>0</v>
      </c>
      <c r="E27" s="6">
        <v>5.4654907377846306E-4</v>
      </c>
      <c r="F27" s="6">
        <v>3.731713012733498E-2</v>
      </c>
      <c r="G27" s="6">
        <v>3.6999097664273195E-3</v>
      </c>
      <c r="H27" s="6">
        <v>2.9123774059762524E-4</v>
      </c>
      <c r="I27" s="6">
        <v>0</v>
      </c>
      <c r="J27" s="6">
        <v>4.3836594517252768E-3</v>
      </c>
      <c r="K27" s="6">
        <v>0</v>
      </c>
      <c r="L27" s="6">
        <v>0</v>
      </c>
      <c r="M27" s="6">
        <v>0</v>
      </c>
      <c r="N27" s="6">
        <v>0</v>
      </c>
      <c r="O27" s="6">
        <v>2.8788701850470566E-3</v>
      </c>
      <c r="P27" s="6">
        <v>0</v>
      </c>
      <c r="Q27" s="6">
        <v>1.1321707729013375E-4</v>
      </c>
      <c r="R27" s="6">
        <v>0</v>
      </c>
      <c r="S27" s="6">
        <v>0</v>
      </c>
      <c r="T27" s="6">
        <v>0</v>
      </c>
      <c r="U27" s="6">
        <v>0</v>
      </c>
      <c r="V27" s="6">
        <v>0</v>
      </c>
      <c r="W27" s="6">
        <v>1.3217597393970345E-3</v>
      </c>
      <c r="X27" s="6">
        <v>5.1955112264277087E-4</v>
      </c>
      <c r="Y27" s="6">
        <v>7.3608149338437988E-4</v>
      </c>
      <c r="Z27" s="6">
        <v>0</v>
      </c>
      <c r="AA27" s="6">
        <v>0</v>
      </c>
      <c r="AB27" s="6">
        <v>4.1196747610142287E-5</v>
      </c>
      <c r="AC27" s="6">
        <v>0</v>
      </c>
      <c r="AD27" s="6">
        <v>0.12709708408339651</v>
      </c>
      <c r="AE27" s="6">
        <v>7.7579069640340406E-2</v>
      </c>
      <c r="AF27" s="6">
        <v>1.2397374128592924E-3</v>
      </c>
      <c r="AG27" s="6">
        <v>2.1228999175496605E-3</v>
      </c>
      <c r="AH27" s="6">
        <v>0</v>
      </c>
      <c r="AI27" s="6">
        <v>4.7961966483703506E-4</v>
      </c>
      <c r="AJ27" s="6">
        <v>3.4855842992225563E-5</v>
      </c>
      <c r="AK27" s="6">
        <v>0.27809809500445754</v>
      </c>
      <c r="AL27" s="6">
        <v>4.7857571571548272E-3</v>
      </c>
      <c r="AM27" s="6">
        <v>9.1288150916887009E-4</v>
      </c>
      <c r="AN27" s="6">
        <v>8.5156852439283582E-4</v>
      </c>
      <c r="AO27" s="6">
        <v>1.4990003107243093E-2</v>
      </c>
      <c r="AP27" s="6">
        <v>1.6946580339871835E-2</v>
      </c>
      <c r="AQ27" s="6">
        <v>3.1775950739832575E-3</v>
      </c>
      <c r="AR27" s="6">
        <v>0</v>
      </c>
      <c r="AS27" s="6">
        <v>7.4218388067021589E-4</v>
      </c>
      <c r="AT27" s="6">
        <v>1.7287158005372547E-2</v>
      </c>
      <c r="AU27" s="6">
        <v>5.9596722896515467E-3</v>
      </c>
      <c r="AV27" s="6">
        <v>5.9369982623434141E-4</v>
      </c>
      <c r="AW27" s="6">
        <v>7.793692004226376E-4</v>
      </c>
      <c r="AX27" s="6">
        <v>4.8753082981604556E-3</v>
      </c>
      <c r="AY27" s="6">
        <v>1.0733563953573383E-2</v>
      </c>
      <c r="AZ27" s="6">
        <v>2.9841451878928641E-3</v>
      </c>
      <c r="BA27" s="6">
        <v>4.5687335954948334E-4</v>
      </c>
      <c r="BB27" s="6">
        <v>1.7008193916009332E-2</v>
      </c>
      <c r="BC27" s="6">
        <v>0.12161270966057737</v>
      </c>
      <c r="BD27" s="6">
        <v>1.5361331651669648E-2</v>
      </c>
      <c r="BE27" s="6">
        <v>1.520174484926594E-2</v>
      </c>
      <c r="BF27" s="6">
        <v>3.7188593519724818E-2</v>
      </c>
      <c r="BG27" s="6">
        <v>2.1020817336542406E-2</v>
      </c>
      <c r="BH27" s="6">
        <v>4.6384233429867083E-2</v>
      </c>
      <c r="BI27" s="6">
        <v>4.324786443985032E-2</v>
      </c>
      <c r="BJ27" s="6">
        <v>4.6956163553865199E-2</v>
      </c>
      <c r="BK27" s="6">
        <v>6.2499193967665559E-4</v>
      </c>
      <c r="BL27" s="6">
        <v>8.5687670423423919E-4</v>
      </c>
      <c r="BM27" s="6">
        <v>0</v>
      </c>
      <c r="BN27" s="6">
        <v>0</v>
      </c>
      <c r="BP27">
        <f t="shared" si="0"/>
        <v>1.0000000000000002</v>
      </c>
      <c r="BQ27" s="8">
        <f t="shared" si="1"/>
        <v>0.20467615372373693</v>
      </c>
    </row>
    <row r="28" spans="1:69" x14ac:dyDescent="0.55000000000000004">
      <c r="A28" s="28">
        <v>599</v>
      </c>
      <c r="B28" s="6">
        <v>8.8043941109949928E-4</v>
      </c>
      <c r="C28" s="6">
        <v>3.1930706183178422E-5</v>
      </c>
      <c r="D28" s="6">
        <v>0</v>
      </c>
      <c r="E28" s="6">
        <v>0</v>
      </c>
      <c r="F28" s="6">
        <v>3.4646495201913152E-2</v>
      </c>
      <c r="G28" s="6">
        <v>0</v>
      </c>
      <c r="H28" s="6">
        <v>0</v>
      </c>
      <c r="I28" s="6">
        <v>0</v>
      </c>
      <c r="J28" s="6">
        <v>0</v>
      </c>
      <c r="K28" s="6">
        <v>0</v>
      </c>
      <c r="L28" s="6">
        <v>0</v>
      </c>
      <c r="M28" s="6">
        <v>0</v>
      </c>
      <c r="N28" s="6">
        <v>0</v>
      </c>
      <c r="O28" s="6">
        <v>0</v>
      </c>
      <c r="P28" s="6">
        <v>0</v>
      </c>
      <c r="Q28" s="6">
        <v>8.1842885573090915E-4</v>
      </c>
      <c r="R28" s="6">
        <v>0</v>
      </c>
      <c r="S28" s="6">
        <v>0</v>
      </c>
      <c r="T28" s="6">
        <v>0</v>
      </c>
      <c r="U28" s="6">
        <v>0</v>
      </c>
      <c r="V28" s="6">
        <v>0</v>
      </c>
      <c r="W28" s="6">
        <v>1.64486562603778E-4</v>
      </c>
      <c r="X28" s="6">
        <v>2.9862618205106328E-5</v>
      </c>
      <c r="Y28" s="6">
        <v>1.0517739606741465E-4</v>
      </c>
      <c r="Z28" s="6">
        <v>0</v>
      </c>
      <c r="AA28" s="6">
        <v>0</v>
      </c>
      <c r="AB28" s="6">
        <v>5.9494642557092435E-3</v>
      </c>
      <c r="AC28" s="6">
        <v>2.8875576215571911E-5</v>
      </c>
      <c r="AD28" s="6">
        <v>0.13493128986034331</v>
      </c>
      <c r="AE28" s="6">
        <v>4.0337499753850023E-2</v>
      </c>
      <c r="AF28" s="6">
        <v>4.0618655905755897E-3</v>
      </c>
      <c r="AG28" s="6">
        <v>0</v>
      </c>
      <c r="AH28" s="6">
        <v>0</v>
      </c>
      <c r="AI28" s="6">
        <v>1.614453288795024E-4</v>
      </c>
      <c r="AJ28" s="6">
        <v>1.7403922854683908E-3</v>
      </c>
      <c r="AK28" s="6">
        <v>5.1346472584122095E-2</v>
      </c>
      <c r="AL28" s="6">
        <v>-5.1551282162098336E-4</v>
      </c>
      <c r="AM28" s="6">
        <v>1.4304956370063933E-4</v>
      </c>
      <c r="AN28" s="6">
        <v>1.1152875378085392E-2</v>
      </c>
      <c r="AO28" s="6">
        <v>3.1478205876941494E-2</v>
      </c>
      <c r="AP28" s="6">
        <v>2.6808625481531231E-2</v>
      </c>
      <c r="AQ28" s="6">
        <v>1.7651377551164495E-2</v>
      </c>
      <c r="AR28" s="6">
        <v>4.2506156071047119E-6</v>
      </c>
      <c r="AS28" s="6">
        <v>1.6937885768233987E-4</v>
      </c>
      <c r="AT28" s="6">
        <v>2.3934574804135174E-3</v>
      </c>
      <c r="AU28" s="6">
        <v>2.1718391904250713E-2</v>
      </c>
      <c r="AV28" s="6">
        <v>3.0254471831386289E-3</v>
      </c>
      <c r="AW28" s="6">
        <v>2.0420386525222135E-4</v>
      </c>
      <c r="AX28" s="6">
        <v>3.5770215736294266E-3</v>
      </c>
      <c r="AY28" s="6">
        <v>1.8025565169396995E-3</v>
      </c>
      <c r="AZ28" s="6">
        <v>1.0574357806628099E-2</v>
      </c>
      <c r="BA28" s="6">
        <v>6.8530243590766342E-4</v>
      </c>
      <c r="BB28" s="6">
        <v>4.7657462820340953E-3</v>
      </c>
      <c r="BC28" s="6">
        <v>4.4801409821623617E-2</v>
      </c>
      <c r="BD28" s="6">
        <v>8.6145619245164742E-2</v>
      </c>
      <c r="BE28" s="6">
        <v>3.9921722927249811E-2</v>
      </c>
      <c r="BF28" s="6">
        <v>0.37387761961013011</v>
      </c>
      <c r="BG28" s="6">
        <v>2.6231496716980961E-2</v>
      </c>
      <c r="BH28" s="6">
        <v>2.6923775271397257E-3</v>
      </c>
      <c r="BI28" s="6">
        <v>7.3733027747340451E-3</v>
      </c>
      <c r="BJ28" s="6">
        <v>3.9385476706222571E-3</v>
      </c>
      <c r="BK28" s="6">
        <v>0</v>
      </c>
      <c r="BL28" s="6">
        <v>4.1450421681023661E-3</v>
      </c>
      <c r="BM28" s="6">
        <v>0</v>
      </c>
      <c r="BN28" s="6">
        <v>0</v>
      </c>
      <c r="BP28">
        <f t="shared" si="0"/>
        <v>1.0000000000000002</v>
      </c>
      <c r="BQ28" s="8">
        <f t="shared" si="1"/>
        <v>0.1752976651904089</v>
      </c>
    </row>
    <row r="29" spans="1:69" x14ac:dyDescent="0.55000000000000004">
      <c r="A29" s="28">
        <v>610</v>
      </c>
      <c r="B29" s="6">
        <v>1.6197765129980215E-3</v>
      </c>
      <c r="C29" s="6">
        <v>0</v>
      </c>
      <c r="D29" s="6">
        <v>3.9471396079899157E-4</v>
      </c>
      <c r="E29" s="6">
        <v>0</v>
      </c>
      <c r="F29" s="6">
        <v>8.4080254376353223E-4</v>
      </c>
      <c r="G29" s="6">
        <v>2.9592997199741023E-3</v>
      </c>
      <c r="H29" s="6">
        <v>0</v>
      </c>
      <c r="I29" s="6">
        <v>0</v>
      </c>
      <c r="J29" s="6">
        <v>6.0315362260321059E-3</v>
      </c>
      <c r="K29" s="6">
        <v>0</v>
      </c>
      <c r="L29" s="6">
        <v>1.5777454437706083E-3</v>
      </c>
      <c r="M29" s="6">
        <v>0</v>
      </c>
      <c r="N29" s="6">
        <v>1.4386172977285059E-4</v>
      </c>
      <c r="O29" s="6">
        <v>0</v>
      </c>
      <c r="P29" s="6">
        <v>0</v>
      </c>
      <c r="Q29" s="6">
        <v>2.5319664440021702E-3</v>
      </c>
      <c r="R29" s="6">
        <v>0</v>
      </c>
      <c r="S29" s="6">
        <v>1.8115921526951557E-3</v>
      </c>
      <c r="T29" s="6">
        <v>2.5959049905678816E-4</v>
      </c>
      <c r="U29" s="6">
        <v>0</v>
      </c>
      <c r="V29" s="6">
        <v>1.2041759603208975E-4</v>
      </c>
      <c r="W29" s="6">
        <v>0</v>
      </c>
      <c r="X29" s="6">
        <v>4.2150847437979564E-3</v>
      </c>
      <c r="Y29" s="6">
        <v>0</v>
      </c>
      <c r="Z29" s="6">
        <v>0</v>
      </c>
      <c r="AA29" s="6">
        <v>4.9789666585010751E-2</v>
      </c>
      <c r="AB29" s="6">
        <v>0.12594923938822228</v>
      </c>
      <c r="AC29" s="6">
        <v>6.9432999000591505E-3</v>
      </c>
      <c r="AD29" s="6">
        <v>2.7924469676271536E-2</v>
      </c>
      <c r="AE29" s="6">
        <v>1.42436965826878E-3</v>
      </c>
      <c r="AF29" s="6">
        <v>0.11726616950482525</v>
      </c>
      <c r="AG29" s="6">
        <v>6.536186550053158E-2</v>
      </c>
      <c r="AH29" s="6">
        <v>0.1887563933724534</v>
      </c>
      <c r="AI29" s="6">
        <v>0.17086345965793462</v>
      </c>
      <c r="AJ29" s="6">
        <v>0.1140723730340365</v>
      </c>
      <c r="AK29" s="6">
        <v>3.7373316612891905E-3</v>
      </c>
      <c r="AL29" s="6">
        <v>0</v>
      </c>
      <c r="AM29" s="6">
        <v>0</v>
      </c>
      <c r="AN29" s="6">
        <v>4.4113334560569796E-5</v>
      </c>
      <c r="AO29" s="6">
        <v>6.2553211390120966E-5</v>
      </c>
      <c r="AP29" s="6">
        <v>1.8742988165970345E-3</v>
      </c>
      <c r="AQ29" s="6">
        <v>0</v>
      </c>
      <c r="AR29" s="6">
        <v>0</v>
      </c>
      <c r="AS29" s="6">
        <v>0</v>
      </c>
      <c r="AT29" s="6">
        <v>3.2502094504236617E-4</v>
      </c>
      <c r="AU29" s="6">
        <v>7.3210102569129451E-2</v>
      </c>
      <c r="AV29" s="6">
        <v>0</v>
      </c>
      <c r="AW29" s="6">
        <v>0</v>
      </c>
      <c r="AX29" s="6">
        <v>0</v>
      </c>
      <c r="AY29" s="6">
        <v>0</v>
      </c>
      <c r="AZ29" s="6">
        <v>1.2156848987027256E-3</v>
      </c>
      <c r="BA29" s="6">
        <v>0</v>
      </c>
      <c r="BB29" s="6">
        <v>3.1019018603796085E-3</v>
      </c>
      <c r="BC29" s="6">
        <v>8.9008019473021463E-3</v>
      </c>
      <c r="BD29" s="6">
        <v>1.6598988034819597E-2</v>
      </c>
      <c r="BE29" s="6">
        <v>4.774078143573116E-5</v>
      </c>
      <c r="BF29" s="6">
        <v>0</v>
      </c>
      <c r="BG29" s="6">
        <v>4.2625697710474247E-6</v>
      </c>
      <c r="BH29" s="6">
        <v>0</v>
      </c>
      <c r="BI29" s="6">
        <v>0</v>
      </c>
      <c r="BJ29" s="6">
        <v>0</v>
      </c>
      <c r="BK29" s="6">
        <v>0</v>
      </c>
      <c r="BL29" s="6">
        <v>1.9505519272313015E-5</v>
      </c>
      <c r="BM29" s="6">
        <v>0</v>
      </c>
      <c r="BN29" s="6">
        <v>0</v>
      </c>
      <c r="BP29">
        <f t="shared" si="0"/>
        <v>1.0000000000000002</v>
      </c>
      <c r="BQ29" s="8">
        <f t="shared" si="1"/>
        <v>3.6292139234599466E-2</v>
      </c>
    </row>
    <row r="30" spans="1:69" x14ac:dyDescent="0.55000000000000004">
      <c r="A30" s="28">
        <v>611</v>
      </c>
      <c r="B30" s="6">
        <v>0</v>
      </c>
      <c r="C30" s="6">
        <v>0</v>
      </c>
      <c r="D30" s="6">
        <v>0</v>
      </c>
      <c r="E30" s="6">
        <v>0</v>
      </c>
      <c r="F30" s="6">
        <v>0</v>
      </c>
      <c r="G30" s="6">
        <v>0</v>
      </c>
      <c r="H30" s="6">
        <v>0</v>
      </c>
      <c r="I30" s="6">
        <v>0</v>
      </c>
      <c r="J30" s="6">
        <v>0</v>
      </c>
      <c r="K30" s="6">
        <v>0</v>
      </c>
      <c r="L30" s="6">
        <v>0</v>
      </c>
      <c r="M30" s="6">
        <v>0</v>
      </c>
      <c r="N30" s="6">
        <v>0</v>
      </c>
      <c r="O30" s="6">
        <v>0</v>
      </c>
      <c r="P30" s="6">
        <v>0</v>
      </c>
      <c r="Q30" s="6">
        <v>0</v>
      </c>
      <c r="R30" s="6">
        <v>0</v>
      </c>
      <c r="S30" s="6">
        <v>0</v>
      </c>
      <c r="T30" s="6">
        <v>0</v>
      </c>
      <c r="U30" s="6">
        <v>0</v>
      </c>
      <c r="V30" s="6">
        <v>0</v>
      </c>
      <c r="W30" s="6">
        <v>0</v>
      </c>
      <c r="X30" s="6">
        <v>0</v>
      </c>
      <c r="Y30" s="6">
        <v>0</v>
      </c>
      <c r="Z30" s="6">
        <v>0</v>
      </c>
      <c r="AA30" s="6">
        <v>0</v>
      </c>
      <c r="AB30" s="6">
        <v>0</v>
      </c>
      <c r="AC30" s="6">
        <v>0</v>
      </c>
      <c r="AD30" s="6">
        <v>0</v>
      </c>
      <c r="AE30" s="6">
        <v>0</v>
      </c>
      <c r="AF30" s="6">
        <v>0.10107302132591083</v>
      </c>
      <c r="AG30" s="6">
        <v>0</v>
      </c>
      <c r="AH30" s="6">
        <v>0</v>
      </c>
      <c r="AI30" s="6">
        <v>0.57593410800575318</v>
      </c>
      <c r="AJ30" s="6">
        <v>0.32299287066833604</v>
      </c>
      <c r="AK30" s="6">
        <v>0</v>
      </c>
      <c r="AL30" s="6">
        <v>0</v>
      </c>
      <c r="AM30" s="6">
        <v>0</v>
      </c>
      <c r="AN30" s="6">
        <v>0</v>
      </c>
      <c r="AO30" s="6">
        <v>0</v>
      </c>
      <c r="AP30" s="6">
        <v>0</v>
      </c>
      <c r="AQ30" s="6">
        <v>0</v>
      </c>
      <c r="AR30" s="6">
        <v>0</v>
      </c>
      <c r="AS30" s="6">
        <v>0</v>
      </c>
      <c r="AT30" s="6">
        <v>0</v>
      </c>
      <c r="AU30" s="6">
        <v>0</v>
      </c>
      <c r="AV30" s="6">
        <v>0</v>
      </c>
      <c r="AW30" s="6">
        <v>0</v>
      </c>
      <c r="AX30" s="6">
        <v>0</v>
      </c>
      <c r="AY30" s="6">
        <v>0</v>
      </c>
      <c r="AZ30" s="6">
        <v>0</v>
      </c>
      <c r="BA30" s="6">
        <v>0</v>
      </c>
      <c r="BB30" s="6">
        <v>0</v>
      </c>
      <c r="BC30" s="6">
        <v>0</v>
      </c>
      <c r="BD30" s="6">
        <v>0</v>
      </c>
      <c r="BE30" s="6">
        <v>0</v>
      </c>
      <c r="BF30" s="6">
        <v>0</v>
      </c>
      <c r="BG30" s="6">
        <v>0</v>
      </c>
      <c r="BH30" s="6">
        <v>0</v>
      </c>
      <c r="BI30" s="6">
        <v>0</v>
      </c>
      <c r="BJ30" s="6">
        <v>0</v>
      </c>
      <c r="BK30" s="6">
        <v>0</v>
      </c>
      <c r="BL30" s="6">
        <v>0</v>
      </c>
      <c r="BM30" s="6">
        <v>0</v>
      </c>
      <c r="BN30" s="6">
        <v>0</v>
      </c>
      <c r="BP30">
        <f t="shared" si="0"/>
        <v>1</v>
      </c>
      <c r="BQ30" s="8">
        <f t="shared" si="1"/>
        <v>0</v>
      </c>
    </row>
    <row r="31" spans="1:69" x14ac:dyDescent="0.55000000000000004">
      <c r="A31" s="28">
        <v>614</v>
      </c>
      <c r="B31" s="6">
        <v>0</v>
      </c>
      <c r="C31" s="6">
        <v>0</v>
      </c>
      <c r="D31" s="6">
        <v>0</v>
      </c>
      <c r="E31" s="6">
        <v>0</v>
      </c>
      <c r="F31" s="6">
        <v>0</v>
      </c>
      <c r="G31" s="6">
        <v>0</v>
      </c>
      <c r="H31" s="6">
        <v>0</v>
      </c>
      <c r="I31" s="6">
        <v>0</v>
      </c>
      <c r="J31" s="6">
        <v>0</v>
      </c>
      <c r="K31" s="6">
        <v>0</v>
      </c>
      <c r="L31" s="6">
        <v>0</v>
      </c>
      <c r="M31" s="6">
        <v>0</v>
      </c>
      <c r="N31" s="6">
        <v>0</v>
      </c>
      <c r="O31" s="6">
        <v>0</v>
      </c>
      <c r="P31" s="6">
        <v>0</v>
      </c>
      <c r="Q31" s="6">
        <v>0</v>
      </c>
      <c r="R31" s="6">
        <v>0</v>
      </c>
      <c r="S31" s="6">
        <v>0</v>
      </c>
      <c r="T31" s="6">
        <v>0</v>
      </c>
      <c r="U31" s="6">
        <v>0</v>
      </c>
      <c r="V31" s="6">
        <v>0</v>
      </c>
      <c r="W31" s="6">
        <v>0</v>
      </c>
      <c r="X31" s="6">
        <v>0</v>
      </c>
      <c r="Y31" s="6">
        <v>0</v>
      </c>
      <c r="Z31" s="6">
        <v>0</v>
      </c>
      <c r="AA31" s="6">
        <v>0</v>
      </c>
      <c r="AB31" s="6">
        <v>0.47557385481040365</v>
      </c>
      <c r="AC31" s="6">
        <v>0</v>
      </c>
      <c r="AD31" s="6">
        <v>0.27642730310854713</v>
      </c>
      <c r="AE31" s="6">
        <v>0</v>
      </c>
      <c r="AF31" s="6">
        <v>0.18319931972261635</v>
      </c>
      <c r="AG31" s="6">
        <v>0</v>
      </c>
      <c r="AH31" s="6">
        <v>0</v>
      </c>
      <c r="AI31" s="6">
        <v>6.4799522358432782E-2</v>
      </c>
      <c r="AJ31" s="6">
        <v>0</v>
      </c>
      <c r="AK31" s="6">
        <v>0</v>
      </c>
      <c r="AL31" s="6">
        <v>0</v>
      </c>
      <c r="AM31" s="6">
        <v>0</v>
      </c>
      <c r="AN31" s="6">
        <v>0</v>
      </c>
      <c r="AO31" s="6">
        <v>0</v>
      </c>
      <c r="AP31" s="6">
        <v>0</v>
      </c>
      <c r="AQ31" s="6">
        <v>0</v>
      </c>
      <c r="AR31" s="6">
        <v>0</v>
      </c>
      <c r="AS31" s="6">
        <v>0</v>
      </c>
      <c r="AT31" s="6">
        <v>0</v>
      </c>
      <c r="AU31" s="6">
        <v>0</v>
      </c>
      <c r="AV31" s="6">
        <v>0</v>
      </c>
      <c r="AW31" s="6">
        <v>0</v>
      </c>
      <c r="AX31" s="6">
        <v>0</v>
      </c>
      <c r="AY31" s="6">
        <v>0</v>
      </c>
      <c r="AZ31" s="6">
        <v>0</v>
      </c>
      <c r="BA31" s="6">
        <v>0</v>
      </c>
      <c r="BB31" s="6">
        <v>0</v>
      </c>
      <c r="BC31" s="6">
        <v>0</v>
      </c>
      <c r="BD31" s="6">
        <v>0</v>
      </c>
      <c r="BE31" s="6">
        <v>0</v>
      </c>
      <c r="BF31" s="6">
        <v>0</v>
      </c>
      <c r="BG31" s="6">
        <v>0</v>
      </c>
      <c r="BH31" s="6">
        <v>0</v>
      </c>
      <c r="BI31" s="6">
        <v>0</v>
      </c>
      <c r="BJ31" s="6">
        <v>0</v>
      </c>
      <c r="BK31" s="6">
        <v>0</v>
      </c>
      <c r="BL31" s="6">
        <v>0</v>
      </c>
      <c r="BM31" s="6">
        <v>0</v>
      </c>
      <c r="BN31" s="6">
        <v>0</v>
      </c>
      <c r="BP31">
        <f t="shared" si="0"/>
        <v>0.99999999999999989</v>
      </c>
      <c r="BQ31" s="8">
        <f t="shared" si="1"/>
        <v>0.27642730310854713</v>
      </c>
    </row>
    <row r="32" spans="1:69" x14ac:dyDescent="0.55000000000000004">
      <c r="A32" s="28">
        <v>619</v>
      </c>
      <c r="B32" s="6">
        <v>0</v>
      </c>
      <c r="C32" s="6">
        <v>0</v>
      </c>
      <c r="D32" s="6">
        <v>0</v>
      </c>
      <c r="E32" s="6">
        <v>0</v>
      </c>
      <c r="F32" s="6">
        <v>0</v>
      </c>
      <c r="G32" s="6">
        <v>5.0358612327178311E-3</v>
      </c>
      <c r="H32" s="6">
        <v>0</v>
      </c>
      <c r="I32" s="6">
        <v>0</v>
      </c>
      <c r="J32" s="6">
        <v>0</v>
      </c>
      <c r="K32" s="6">
        <v>0</v>
      </c>
      <c r="L32" s="6">
        <v>0</v>
      </c>
      <c r="M32" s="6">
        <v>0</v>
      </c>
      <c r="N32" s="6">
        <v>0</v>
      </c>
      <c r="O32" s="6">
        <v>0</v>
      </c>
      <c r="P32" s="6">
        <v>0</v>
      </c>
      <c r="Q32" s="6">
        <v>0</v>
      </c>
      <c r="R32" s="6">
        <v>0</v>
      </c>
      <c r="S32" s="6">
        <v>0</v>
      </c>
      <c r="T32" s="6">
        <v>1.7744675721387103E-4</v>
      </c>
      <c r="U32" s="6">
        <v>0</v>
      </c>
      <c r="V32" s="6">
        <v>0</v>
      </c>
      <c r="W32" s="6">
        <v>0</v>
      </c>
      <c r="X32" s="6">
        <v>0</v>
      </c>
      <c r="Y32" s="6">
        <v>0</v>
      </c>
      <c r="Z32" s="6">
        <v>0</v>
      </c>
      <c r="AA32" s="6">
        <v>0</v>
      </c>
      <c r="AB32" s="6">
        <v>0</v>
      </c>
      <c r="AC32" s="6">
        <v>3.1651877780648397E-6</v>
      </c>
      <c r="AD32" s="6">
        <v>0</v>
      </c>
      <c r="AE32" s="6">
        <v>0</v>
      </c>
      <c r="AF32" s="6">
        <v>0</v>
      </c>
      <c r="AG32" s="6">
        <v>0.96701848843625371</v>
      </c>
      <c r="AH32" s="6">
        <v>1.0800982995576911E-2</v>
      </c>
      <c r="AI32" s="6">
        <v>2.5515967405118295E-4</v>
      </c>
      <c r="AJ32" s="6">
        <v>0</v>
      </c>
      <c r="AK32" s="6">
        <v>0</v>
      </c>
      <c r="AL32" s="6">
        <v>0</v>
      </c>
      <c r="AM32" s="6">
        <v>0</v>
      </c>
      <c r="AN32" s="6">
        <v>0</v>
      </c>
      <c r="AO32" s="6">
        <v>0</v>
      </c>
      <c r="AP32" s="6">
        <v>0</v>
      </c>
      <c r="AQ32" s="6">
        <v>0</v>
      </c>
      <c r="AR32" s="6">
        <v>0</v>
      </c>
      <c r="AS32" s="6">
        <v>0</v>
      </c>
      <c r="AT32" s="6">
        <v>1.4836817709678937E-4</v>
      </c>
      <c r="AU32" s="6">
        <v>0</v>
      </c>
      <c r="AV32" s="6">
        <v>0</v>
      </c>
      <c r="AW32" s="6">
        <v>0</v>
      </c>
      <c r="AX32" s="6">
        <v>0</v>
      </c>
      <c r="AY32" s="6">
        <v>0</v>
      </c>
      <c r="AZ32" s="6">
        <v>0</v>
      </c>
      <c r="BA32" s="6">
        <v>0</v>
      </c>
      <c r="BB32" s="6">
        <v>0</v>
      </c>
      <c r="BC32" s="6">
        <v>0</v>
      </c>
      <c r="BD32" s="6">
        <v>1.6560527539311653E-2</v>
      </c>
      <c r="BE32" s="6">
        <v>0</v>
      </c>
      <c r="BF32" s="6">
        <v>0</v>
      </c>
      <c r="BG32" s="6">
        <v>0</v>
      </c>
      <c r="BH32" s="6">
        <v>0</v>
      </c>
      <c r="BI32" s="6">
        <v>0</v>
      </c>
      <c r="BJ32" s="6">
        <v>0</v>
      </c>
      <c r="BK32" s="6">
        <v>0</v>
      </c>
      <c r="BL32" s="6">
        <v>0</v>
      </c>
      <c r="BM32" s="6">
        <v>0</v>
      </c>
      <c r="BN32" s="6">
        <v>0</v>
      </c>
      <c r="BP32">
        <f t="shared" si="0"/>
        <v>1</v>
      </c>
      <c r="BQ32" s="8">
        <f t="shared" si="1"/>
        <v>3.1651877780648397E-6</v>
      </c>
    </row>
    <row r="33" spans="1:69" x14ac:dyDescent="0.55000000000000004">
      <c r="A33" s="28">
        <v>620</v>
      </c>
      <c r="B33" s="6">
        <v>2.462845883476063E-4</v>
      </c>
      <c r="C33" s="6">
        <v>0</v>
      </c>
      <c r="D33" s="6">
        <v>0</v>
      </c>
      <c r="E33" s="6">
        <v>0</v>
      </c>
      <c r="F33" s="6">
        <v>3.7603650807013595E-3</v>
      </c>
      <c r="G33" s="6">
        <v>0</v>
      </c>
      <c r="H33" s="6">
        <v>0</v>
      </c>
      <c r="I33" s="6">
        <v>0</v>
      </c>
      <c r="J33" s="6">
        <v>0</v>
      </c>
      <c r="K33" s="6">
        <v>0</v>
      </c>
      <c r="L33" s="6">
        <v>0</v>
      </c>
      <c r="M33" s="6">
        <v>0</v>
      </c>
      <c r="N33" s="6">
        <v>0</v>
      </c>
      <c r="O33" s="6">
        <v>0</v>
      </c>
      <c r="P33" s="6">
        <v>0</v>
      </c>
      <c r="Q33" s="6">
        <v>0</v>
      </c>
      <c r="R33" s="6">
        <v>0</v>
      </c>
      <c r="S33" s="6">
        <v>0</v>
      </c>
      <c r="T33" s="6">
        <v>0</v>
      </c>
      <c r="U33" s="6">
        <v>0</v>
      </c>
      <c r="V33" s="6">
        <v>0</v>
      </c>
      <c r="W33" s="6">
        <v>0</v>
      </c>
      <c r="X33" s="6">
        <v>0</v>
      </c>
      <c r="Y33" s="6">
        <v>0.76122361431082741</v>
      </c>
      <c r="Z33" s="6">
        <v>0</v>
      </c>
      <c r="AA33" s="6">
        <v>1.2822376836109563E-3</v>
      </c>
      <c r="AB33" s="6">
        <v>0</v>
      </c>
      <c r="AC33" s="6">
        <v>0</v>
      </c>
      <c r="AD33" s="6">
        <v>5.9345313028657627E-3</v>
      </c>
      <c r="AE33" s="6">
        <v>0</v>
      </c>
      <c r="AF33" s="6">
        <v>0.16239068093834921</v>
      </c>
      <c r="AG33" s="6">
        <v>0</v>
      </c>
      <c r="AH33" s="6">
        <v>0</v>
      </c>
      <c r="AI33" s="6">
        <v>1.6110127726340261E-2</v>
      </c>
      <c r="AJ33" s="6">
        <v>0</v>
      </c>
      <c r="AK33" s="6">
        <v>0</v>
      </c>
      <c r="AL33" s="6">
        <v>0</v>
      </c>
      <c r="AM33" s="6">
        <v>0</v>
      </c>
      <c r="AN33" s="6">
        <v>1.1355240255975592E-2</v>
      </c>
      <c r="AO33" s="6">
        <v>1.2393975180173593E-2</v>
      </c>
      <c r="AP33" s="6">
        <v>1.2679947194655527E-4</v>
      </c>
      <c r="AQ33" s="6">
        <v>0</v>
      </c>
      <c r="AR33" s="6">
        <v>0</v>
      </c>
      <c r="AS33" s="6">
        <v>1.4248175438274647E-3</v>
      </c>
      <c r="AT33" s="6">
        <v>7.5308467459617254E-3</v>
      </c>
      <c r="AU33" s="6">
        <v>0</v>
      </c>
      <c r="AV33" s="6">
        <v>1.4325213554238197E-3</v>
      </c>
      <c r="AW33" s="6">
        <v>0</v>
      </c>
      <c r="AX33" s="6">
        <v>0</v>
      </c>
      <c r="AY33" s="6">
        <v>0</v>
      </c>
      <c r="AZ33" s="6">
        <v>0</v>
      </c>
      <c r="BA33" s="6">
        <v>0</v>
      </c>
      <c r="BB33" s="6">
        <v>0</v>
      </c>
      <c r="BC33" s="6">
        <v>6.9717825849652823E-4</v>
      </c>
      <c r="BD33" s="6">
        <v>0</v>
      </c>
      <c r="BE33" s="6">
        <v>0</v>
      </c>
      <c r="BF33" s="6">
        <v>1.8545526230994453E-3</v>
      </c>
      <c r="BG33" s="6">
        <v>0</v>
      </c>
      <c r="BH33" s="6">
        <v>0</v>
      </c>
      <c r="BI33" s="6">
        <v>0</v>
      </c>
      <c r="BJ33" s="6">
        <v>4.6056701663100864E-3</v>
      </c>
      <c r="BK33" s="6">
        <v>7.6305567677426673E-3</v>
      </c>
      <c r="BL33" s="6">
        <v>0</v>
      </c>
      <c r="BM33" s="6">
        <v>0</v>
      </c>
      <c r="BN33" s="6">
        <v>0</v>
      </c>
      <c r="BP33">
        <f t="shared" si="0"/>
        <v>1</v>
      </c>
      <c r="BQ33" s="8">
        <f t="shared" si="1"/>
        <v>5.9345313028657627E-3</v>
      </c>
    </row>
    <row r="34" spans="1:69" x14ac:dyDescent="0.55000000000000004">
      <c r="A34" s="28">
        <v>621</v>
      </c>
      <c r="B34" s="6">
        <v>0</v>
      </c>
      <c r="C34" s="6">
        <v>0</v>
      </c>
      <c r="D34" s="6">
        <v>0</v>
      </c>
      <c r="E34" s="6">
        <v>0</v>
      </c>
      <c r="F34" s="6">
        <v>-7.3160506366407845E-7</v>
      </c>
      <c r="G34" s="6">
        <v>0</v>
      </c>
      <c r="H34" s="6">
        <v>0</v>
      </c>
      <c r="I34" s="6">
        <v>1.8659587148824445E-3</v>
      </c>
      <c r="J34" s="6">
        <v>0</v>
      </c>
      <c r="K34" s="6">
        <v>0</v>
      </c>
      <c r="L34" s="6">
        <v>0.30800215608401893</v>
      </c>
      <c r="M34" s="6">
        <v>0</v>
      </c>
      <c r="N34" s="6">
        <v>1.9959100643162787E-4</v>
      </c>
      <c r="O34" s="6">
        <v>0</v>
      </c>
      <c r="P34" s="6">
        <v>0</v>
      </c>
      <c r="Q34" s="6">
        <v>0</v>
      </c>
      <c r="R34" s="6">
        <v>0</v>
      </c>
      <c r="S34" s="6">
        <v>0</v>
      </c>
      <c r="T34" s="6">
        <v>0</v>
      </c>
      <c r="U34" s="6">
        <v>0</v>
      </c>
      <c r="V34" s="6">
        <v>0</v>
      </c>
      <c r="W34" s="6">
        <v>3.7968985915197836E-3</v>
      </c>
      <c r="X34" s="6">
        <v>0</v>
      </c>
      <c r="Y34" s="6">
        <v>1.3272689443424714E-2</v>
      </c>
      <c r="Z34" s="6">
        <v>0</v>
      </c>
      <c r="AA34" s="6">
        <v>4.273580443283605E-3</v>
      </c>
      <c r="AB34" s="6">
        <v>6.2234935827408149E-3</v>
      </c>
      <c r="AC34" s="6">
        <v>0</v>
      </c>
      <c r="AD34" s="6">
        <v>0.63119131759204072</v>
      </c>
      <c r="AE34" s="6">
        <v>9.168657559139586E-4</v>
      </c>
      <c r="AF34" s="6">
        <v>9.6782204859835875E-4</v>
      </c>
      <c r="AG34" s="6">
        <v>0</v>
      </c>
      <c r="AH34" s="6">
        <v>0</v>
      </c>
      <c r="AI34" s="6">
        <v>6.3246535294003677E-3</v>
      </c>
      <c r="AJ34" s="6">
        <v>0</v>
      </c>
      <c r="AK34" s="6">
        <v>0</v>
      </c>
      <c r="AL34" s="6">
        <v>0</v>
      </c>
      <c r="AM34" s="6">
        <v>0</v>
      </c>
      <c r="AN34" s="6">
        <v>0</v>
      </c>
      <c r="AO34" s="6">
        <v>0</v>
      </c>
      <c r="AP34" s="6">
        <v>4.0837280147557125E-5</v>
      </c>
      <c r="AQ34" s="6">
        <v>0</v>
      </c>
      <c r="AR34" s="6">
        <v>0</v>
      </c>
      <c r="AS34" s="6">
        <v>0</v>
      </c>
      <c r="AT34" s="6">
        <v>0</v>
      </c>
      <c r="AU34" s="6">
        <v>0</v>
      </c>
      <c r="AV34" s="6">
        <v>7.552340782106883E-3</v>
      </c>
      <c r="AW34" s="6">
        <v>0</v>
      </c>
      <c r="AX34" s="6">
        <v>1.1050665860106224E-2</v>
      </c>
      <c r="AY34" s="6">
        <v>5.6150688636435065E-4</v>
      </c>
      <c r="AZ34" s="6">
        <v>0</v>
      </c>
      <c r="BA34" s="6">
        <v>0</v>
      </c>
      <c r="BB34" s="6">
        <v>0</v>
      </c>
      <c r="BC34" s="6">
        <v>1.0540371328198557E-3</v>
      </c>
      <c r="BD34" s="6">
        <v>0</v>
      </c>
      <c r="BE34" s="6">
        <v>3.6507092676978624E-4</v>
      </c>
      <c r="BF34" s="6">
        <v>2.3412459444936509E-3</v>
      </c>
      <c r="BG34" s="6">
        <v>0</v>
      </c>
      <c r="BH34" s="6">
        <v>0</v>
      </c>
      <c r="BI34" s="6">
        <v>0</v>
      </c>
      <c r="BJ34" s="6">
        <v>0</v>
      </c>
      <c r="BK34" s="6">
        <v>0</v>
      </c>
      <c r="BL34" s="6">
        <v>0</v>
      </c>
      <c r="BM34" s="6">
        <v>0</v>
      </c>
      <c r="BN34" s="6">
        <v>0</v>
      </c>
      <c r="BP34">
        <f t="shared" si="0"/>
        <v>1</v>
      </c>
      <c r="BQ34" s="8">
        <f t="shared" si="1"/>
        <v>0.63210818334795471</v>
      </c>
    </row>
    <row r="35" spans="1:69" x14ac:dyDescent="0.55000000000000004">
      <c r="A35" s="28">
        <v>622</v>
      </c>
      <c r="B35" s="6">
        <v>0</v>
      </c>
      <c r="C35" s="6">
        <v>0</v>
      </c>
      <c r="D35" s="6">
        <v>0</v>
      </c>
      <c r="E35" s="6">
        <v>0</v>
      </c>
      <c r="F35" s="6">
        <v>0</v>
      </c>
      <c r="G35" s="6">
        <v>0</v>
      </c>
      <c r="H35" s="6">
        <v>0</v>
      </c>
      <c r="I35" s="6">
        <v>0</v>
      </c>
      <c r="J35" s="6">
        <v>0</v>
      </c>
      <c r="K35" s="6">
        <v>0</v>
      </c>
      <c r="L35" s="6">
        <v>0</v>
      </c>
      <c r="M35" s="6">
        <v>0</v>
      </c>
      <c r="N35" s="6">
        <v>0</v>
      </c>
      <c r="O35" s="6">
        <v>0</v>
      </c>
      <c r="P35" s="6">
        <v>0</v>
      </c>
      <c r="Q35" s="6">
        <v>0</v>
      </c>
      <c r="R35" s="6">
        <v>0</v>
      </c>
      <c r="S35" s="6">
        <v>0</v>
      </c>
      <c r="T35" s="6">
        <v>0</v>
      </c>
      <c r="U35" s="6">
        <v>0</v>
      </c>
      <c r="V35" s="6">
        <v>0</v>
      </c>
      <c r="W35" s="6">
        <v>0</v>
      </c>
      <c r="X35" s="6">
        <v>0</v>
      </c>
      <c r="Y35" s="6">
        <v>0</v>
      </c>
      <c r="Z35" s="6">
        <v>0</v>
      </c>
      <c r="AA35" s="6">
        <v>0</v>
      </c>
      <c r="AB35" s="6">
        <v>2.6779689477497533E-2</v>
      </c>
      <c r="AC35" s="6">
        <v>0</v>
      </c>
      <c r="AD35" s="6">
        <v>0.8525876939988245</v>
      </c>
      <c r="AE35" s="6">
        <v>0</v>
      </c>
      <c r="AF35" s="6">
        <v>0.12063261652367786</v>
      </c>
      <c r="AG35" s="6">
        <v>0</v>
      </c>
      <c r="AH35" s="6">
        <v>0</v>
      </c>
      <c r="AI35" s="6">
        <v>0</v>
      </c>
      <c r="AJ35" s="6">
        <v>0</v>
      </c>
      <c r="AK35" s="6">
        <v>0</v>
      </c>
      <c r="AL35" s="6">
        <v>0</v>
      </c>
      <c r="AM35" s="6">
        <v>0</v>
      </c>
      <c r="AN35" s="6">
        <v>0</v>
      </c>
      <c r="AO35" s="6">
        <v>0</v>
      </c>
      <c r="AP35" s="6">
        <v>0</v>
      </c>
      <c r="AQ35" s="6">
        <v>0</v>
      </c>
      <c r="AR35" s="6">
        <v>0</v>
      </c>
      <c r="AS35" s="6">
        <v>0</v>
      </c>
      <c r="AT35" s="6">
        <v>0</v>
      </c>
      <c r="AU35" s="6">
        <v>0</v>
      </c>
      <c r="AV35" s="6">
        <v>0</v>
      </c>
      <c r="AW35" s="6">
        <v>0</v>
      </c>
      <c r="AX35" s="6">
        <v>0</v>
      </c>
      <c r="AY35" s="6">
        <v>0</v>
      </c>
      <c r="AZ35" s="6">
        <v>0</v>
      </c>
      <c r="BA35" s="6">
        <v>0</v>
      </c>
      <c r="BB35" s="6">
        <v>0</v>
      </c>
      <c r="BC35" s="6">
        <v>0</v>
      </c>
      <c r="BD35" s="6">
        <v>0</v>
      </c>
      <c r="BE35" s="6">
        <v>0</v>
      </c>
      <c r="BF35" s="6">
        <v>0</v>
      </c>
      <c r="BG35" s="6">
        <v>0</v>
      </c>
      <c r="BH35" s="6">
        <v>0</v>
      </c>
      <c r="BI35" s="6">
        <v>0</v>
      </c>
      <c r="BJ35" s="6">
        <v>0</v>
      </c>
      <c r="BK35" s="6">
        <v>0</v>
      </c>
      <c r="BL35" s="6">
        <v>0</v>
      </c>
      <c r="BM35" s="6">
        <v>0</v>
      </c>
      <c r="BN35" s="6">
        <v>0</v>
      </c>
      <c r="BP35">
        <f t="shared" si="0"/>
        <v>0.99999999999999989</v>
      </c>
      <c r="BQ35" s="8">
        <f t="shared" si="1"/>
        <v>0.8525876939988245</v>
      </c>
    </row>
    <row r="36" spans="1:69" x14ac:dyDescent="0.55000000000000004">
      <c r="A36" s="28">
        <v>624</v>
      </c>
      <c r="B36" s="6">
        <v>0</v>
      </c>
      <c r="C36" s="6">
        <v>0</v>
      </c>
      <c r="D36" s="6">
        <v>0</v>
      </c>
      <c r="E36" s="6">
        <v>0</v>
      </c>
      <c r="F36" s="6">
        <v>0</v>
      </c>
      <c r="G36" s="6">
        <v>0</v>
      </c>
      <c r="H36" s="6">
        <v>0</v>
      </c>
      <c r="I36" s="6">
        <v>0</v>
      </c>
      <c r="J36" s="6">
        <v>0</v>
      </c>
      <c r="K36" s="6">
        <v>0</v>
      </c>
      <c r="L36" s="6">
        <v>0</v>
      </c>
      <c r="M36" s="6">
        <v>0</v>
      </c>
      <c r="N36" s="6">
        <v>0</v>
      </c>
      <c r="O36" s="6">
        <v>0</v>
      </c>
      <c r="P36" s="6">
        <v>0</v>
      </c>
      <c r="Q36" s="6">
        <v>0</v>
      </c>
      <c r="R36" s="6">
        <v>0</v>
      </c>
      <c r="S36" s="6">
        <v>0</v>
      </c>
      <c r="T36" s="6">
        <v>0</v>
      </c>
      <c r="U36" s="6">
        <v>0</v>
      </c>
      <c r="V36" s="6">
        <v>0</v>
      </c>
      <c r="W36" s="6">
        <v>0</v>
      </c>
      <c r="X36" s="6">
        <v>0</v>
      </c>
      <c r="Y36" s="6">
        <v>0</v>
      </c>
      <c r="Z36" s="6">
        <v>0</v>
      </c>
      <c r="AA36" s="6">
        <v>0</v>
      </c>
      <c r="AB36" s="6">
        <v>0</v>
      </c>
      <c r="AC36" s="6">
        <v>0</v>
      </c>
      <c r="AD36" s="6">
        <v>1</v>
      </c>
      <c r="AE36" s="6">
        <v>0</v>
      </c>
      <c r="AF36" s="6">
        <v>0</v>
      </c>
      <c r="AG36" s="6">
        <v>0</v>
      </c>
      <c r="AH36" s="6">
        <v>0</v>
      </c>
      <c r="AI36" s="6">
        <v>0</v>
      </c>
      <c r="AJ36" s="6">
        <v>0</v>
      </c>
      <c r="AK36" s="6">
        <v>0</v>
      </c>
      <c r="AL36" s="6">
        <v>0</v>
      </c>
      <c r="AM36" s="6">
        <v>0</v>
      </c>
      <c r="AN36" s="6">
        <v>0</v>
      </c>
      <c r="AO36" s="6">
        <v>0</v>
      </c>
      <c r="AP36" s="6">
        <v>0</v>
      </c>
      <c r="AQ36" s="6">
        <v>0</v>
      </c>
      <c r="AR36" s="6">
        <v>0</v>
      </c>
      <c r="AS36" s="6">
        <v>0</v>
      </c>
      <c r="AT36" s="6">
        <v>0</v>
      </c>
      <c r="AU36" s="6">
        <v>0</v>
      </c>
      <c r="AV36" s="6">
        <v>0</v>
      </c>
      <c r="AW36" s="6">
        <v>0</v>
      </c>
      <c r="AX36" s="6">
        <v>0</v>
      </c>
      <c r="AY36" s="6">
        <v>0</v>
      </c>
      <c r="AZ36" s="6">
        <v>0</v>
      </c>
      <c r="BA36" s="6">
        <v>0</v>
      </c>
      <c r="BB36" s="6">
        <v>0</v>
      </c>
      <c r="BC36" s="6">
        <v>0</v>
      </c>
      <c r="BD36" s="6">
        <v>0</v>
      </c>
      <c r="BE36" s="6">
        <v>0</v>
      </c>
      <c r="BF36" s="6">
        <v>0</v>
      </c>
      <c r="BG36" s="6">
        <v>0</v>
      </c>
      <c r="BH36" s="6">
        <v>0</v>
      </c>
      <c r="BI36" s="6">
        <v>0</v>
      </c>
      <c r="BJ36" s="6">
        <v>0</v>
      </c>
      <c r="BK36" s="6">
        <v>0</v>
      </c>
      <c r="BL36" s="6">
        <v>0</v>
      </c>
      <c r="BM36" s="6">
        <v>0</v>
      </c>
      <c r="BN36" s="6">
        <v>0</v>
      </c>
      <c r="BP36">
        <f t="shared" si="0"/>
        <v>1</v>
      </c>
      <c r="BQ36" s="8">
        <f t="shared" si="1"/>
        <v>1</v>
      </c>
    </row>
    <row r="37" spans="1:69" x14ac:dyDescent="0.55000000000000004">
      <c r="A37" s="28">
        <v>625</v>
      </c>
      <c r="B37" s="6">
        <v>0</v>
      </c>
      <c r="C37" s="6">
        <v>0</v>
      </c>
      <c r="D37" s="6">
        <v>2.1071704308200379E-3</v>
      </c>
      <c r="E37" s="6">
        <v>2.6431175157415533E-4</v>
      </c>
      <c r="F37" s="6">
        <v>-1.0367619966045473E-2</v>
      </c>
      <c r="G37" s="6">
        <v>0</v>
      </c>
      <c r="H37" s="6">
        <v>0</v>
      </c>
      <c r="I37" s="6">
        <v>0</v>
      </c>
      <c r="J37" s="6">
        <v>0</v>
      </c>
      <c r="K37" s="6">
        <v>0</v>
      </c>
      <c r="L37" s="6">
        <v>2.6506003768938423E-4</v>
      </c>
      <c r="M37" s="6">
        <v>0</v>
      </c>
      <c r="N37" s="6">
        <v>0</v>
      </c>
      <c r="O37" s="6">
        <v>0</v>
      </c>
      <c r="P37" s="6">
        <v>0</v>
      </c>
      <c r="Q37" s="6">
        <v>0</v>
      </c>
      <c r="R37" s="6">
        <v>0</v>
      </c>
      <c r="S37" s="6">
        <v>3.1876490274136205E-4</v>
      </c>
      <c r="T37" s="6">
        <v>0</v>
      </c>
      <c r="U37" s="6">
        <v>0</v>
      </c>
      <c r="V37" s="6">
        <v>0</v>
      </c>
      <c r="W37" s="6">
        <v>0</v>
      </c>
      <c r="X37" s="6">
        <v>3.8310131602600273E-4</v>
      </c>
      <c r="Y37" s="6">
        <v>0</v>
      </c>
      <c r="Z37" s="6">
        <v>0</v>
      </c>
      <c r="AA37" s="6">
        <v>3.2374039818419522E-5</v>
      </c>
      <c r="AB37" s="6">
        <v>1.8128012746976444E-3</v>
      </c>
      <c r="AC37" s="6">
        <v>1.9849978533195646E-4</v>
      </c>
      <c r="AD37" s="6">
        <v>0.86867295633760122</v>
      </c>
      <c r="AE37" s="6">
        <v>1.6985463614716804E-2</v>
      </c>
      <c r="AF37" s="6">
        <v>5.6766859309013843E-4</v>
      </c>
      <c r="AG37" s="6">
        <v>2.2773350062665027E-2</v>
      </c>
      <c r="AH37" s="6">
        <v>0</v>
      </c>
      <c r="AI37" s="6">
        <v>4.0961100984507242E-3</v>
      </c>
      <c r="AJ37" s="6">
        <v>0</v>
      </c>
      <c r="AK37" s="6">
        <v>1.8040608382326821E-4</v>
      </c>
      <c r="AL37" s="6">
        <v>0</v>
      </c>
      <c r="AM37" s="6">
        <v>0</v>
      </c>
      <c r="AN37" s="6">
        <v>0</v>
      </c>
      <c r="AO37" s="6">
        <v>0</v>
      </c>
      <c r="AP37" s="6">
        <v>7.6541059470948164E-4</v>
      </c>
      <c r="AQ37" s="6">
        <v>0</v>
      </c>
      <c r="AR37" s="6">
        <v>0</v>
      </c>
      <c r="AS37" s="6">
        <v>0</v>
      </c>
      <c r="AT37" s="6">
        <v>3.0156895773296715E-4</v>
      </c>
      <c r="AU37" s="6">
        <v>0</v>
      </c>
      <c r="AV37" s="6">
        <v>0</v>
      </c>
      <c r="AW37" s="6">
        <v>0</v>
      </c>
      <c r="AX37" s="6">
        <v>0</v>
      </c>
      <c r="AY37" s="6">
        <v>0</v>
      </c>
      <c r="AZ37" s="6">
        <v>2.3908208476518142E-4</v>
      </c>
      <c r="BA37" s="6">
        <v>0</v>
      </c>
      <c r="BB37" s="6">
        <v>0</v>
      </c>
      <c r="BC37" s="6">
        <v>9.6997965616664385E-4</v>
      </c>
      <c r="BD37" s="6">
        <v>8.9303588299676939E-2</v>
      </c>
      <c r="BE37" s="6">
        <v>0</v>
      </c>
      <c r="BF37" s="6">
        <v>0</v>
      </c>
      <c r="BG37" s="6">
        <v>0</v>
      </c>
      <c r="BH37" s="6">
        <v>0</v>
      </c>
      <c r="BI37" s="6">
        <v>3.7367596266114638E-5</v>
      </c>
      <c r="BJ37" s="6">
        <v>9.2584447682010027E-5</v>
      </c>
      <c r="BK37" s="6">
        <v>0</v>
      </c>
      <c r="BL37" s="6">
        <v>0</v>
      </c>
      <c r="BM37" s="6">
        <v>0</v>
      </c>
      <c r="BN37" s="6">
        <v>0</v>
      </c>
      <c r="BP37">
        <f t="shared" si="0"/>
        <v>0.99999999999999978</v>
      </c>
      <c r="BQ37" s="8">
        <f t="shared" si="1"/>
        <v>0.88585691973764991</v>
      </c>
    </row>
    <row r="38" spans="1:69" x14ac:dyDescent="0.55000000000000004">
      <c r="A38" s="28">
        <v>626</v>
      </c>
      <c r="B38" s="6">
        <v>0</v>
      </c>
      <c r="C38" s="6">
        <v>0</v>
      </c>
      <c r="D38" s="6">
        <v>0</v>
      </c>
      <c r="E38" s="6">
        <v>0</v>
      </c>
      <c r="F38" s="6">
        <v>0</v>
      </c>
      <c r="G38" s="6">
        <v>0</v>
      </c>
      <c r="H38" s="6">
        <v>0</v>
      </c>
      <c r="I38" s="6">
        <v>0</v>
      </c>
      <c r="J38" s="6">
        <v>0</v>
      </c>
      <c r="K38" s="6">
        <v>0</v>
      </c>
      <c r="L38" s="6">
        <v>0</v>
      </c>
      <c r="M38" s="6">
        <v>0</v>
      </c>
      <c r="N38" s="6">
        <v>0</v>
      </c>
      <c r="O38" s="6">
        <v>0</v>
      </c>
      <c r="P38" s="6">
        <v>0</v>
      </c>
      <c r="Q38" s="6">
        <v>0</v>
      </c>
      <c r="R38" s="6">
        <v>0</v>
      </c>
      <c r="S38" s="6">
        <v>0</v>
      </c>
      <c r="T38" s="6">
        <v>0</v>
      </c>
      <c r="U38" s="6">
        <v>0</v>
      </c>
      <c r="V38" s="6">
        <v>0</v>
      </c>
      <c r="W38" s="6">
        <v>0</v>
      </c>
      <c r="X38" s="6">
        <v>0</v>
      </c>
      <c r="Y38" s="6">
        <v>0</v>
      </c>
      <c r="Z38" s="6">
        <v>0</v>
      </c>
      <c r="AA38" s="6">
        <v>0</v>
      </c>
      <c r="AB38" s="6">
        <v>0</v>
      </c>
      <c r="AC38" s="6">
        <v>0</v>
      </c>
      <c r="AD38" s="6">
        <v>1</v>
      </c>
      <c r="AE38" s="6">
        <v>0</v>
      </c>
      <c r="AF38" s="6">
        <v>0</v>
      </c>
      <c r="AG38" s="6">
        <v>0</v>
      </c>
      <c r="AH38" s="6">
        <v>0</v>
      </c>
      <c r="AI38" s="6">
        <v>0</v>
      </c>
      <c r="AJ38" s="6">
        <v>0</v>
      </c>
      <c r="AK38" s="6">
        <v>0</v>
      </c>
      <c r="AL38" s="6">
        <v>0</v>
      </c>
      <c r="AM38" s="6">
        <v>0</v>
      </c>
      <c r="AN38" s="6">
        <v>0</v>
      </c>
      <c r="AO38" s="6">
        <v>0</v>
      </c>
      <c r="AP38" s="6">
        <v>0</v>
      </c>
      <c r="AQ38" s="6">
        <v>0</v>
      </c>
      <c r="AR38" s="6">
        <v>0</v>
      </c>
      <c r="AS38" s="6">
        <v>0</v>
      </c>
      <c r="AT38" s="6">
        <v>0</v>
      </c>
      <c r="AU38" s="6">
        <v>0</v>
      </c>
      <c r="AV38" s="6">
        <v>0</v>
      </c>
      <c r="AW38" s="6">
        <v>0</v>
      </c>
      <c r="AX38" s="6">
        <v>0</v>
      </c>
      <c r="AY38" s="6">
        <v>0</v>
      </c>
      <c r="AZ38" s="6">
        <v>0</v>
      </c>
      <c r="BA38" s="6">
        <v>0</v>
      </c>
      <c r="BB38" s="6">
        <v>0</v>
      </c>
      <c r="BC38" s="6">
        <v>0</v>
      </c>
      <c r="BD38" s="6">
        <v>0</v>
      </c>
      <c r="BE38" s="6">
        <v>0</v>
      </c>
      <c r="BF38" s="6">
        <v>0</v>
      </c>
      <c r="BG38" s="6">
        <v>0</v>
      </c>
      <c r="BH38" s="6">
        <v>0</v>
      </c>
      <c r="BI38" s="6">
        <v>0</v>
      </c>
      <c r="BJ38" s="6">
        <v>0</v>
      </c>
      <c r="BK38" s="6">
        <v>0</v>
      </c>
      <c r="BL38" s="6">
        <v>0</v>
      </c>
      <c r="BM38" s="6">
        <v>0</v>
      </c>
      <c r="BN38" s="6">
        <v>0</v>
      </c>
      <c r="BP38">
        <f t="shared" si="0"/>
        <v>1</v>
      </c>
      <c r="BQ38" s="8">
        <f t="shared" si="1"/>
        <v>1</v>
      </c>
    </row>
    <row r="39" spans="1:69" x14ac:dyDescent="0.55000000000000004">
      <c r="A39" s="28">
        <v>629</v>
      </c>
      <c r="B39" s="6">
        <v>0</v>
      </c>
      <c r="C39" s="6">
        <v>0</v>
      </c>
      <c r="D39" s="6">
        <v>0</v>
      </c>
      <c r="E39" s="6">
        <v>0</v>
      </c>
      <c r="F39" s="6">
        <v>0</v>
      </c>
      <c r="G39" s="6">
        <v>0</v>
      </c>
      <c r="H39" s="6">
        <v>0</v>
      </c>
      <c r="I39" s="6">
        <v>0</v>
      </c>
      <c r="J39" s="6">
        <v>0</v>
      </c>
      <c r="K39" s="6">
        <v>0</v>
      </c>
      <c r="L39" s="6">
        <v>0</v>
      </c>
      <c r="M39" s="6">
        <v>0</v>
      </c>
      <c r="N39" s="6">
        <v>0</v>
      </c>
      <c r="O39" s="6">
        <v>0</v>
      </c>
      <c r="P39" s="6">
        <v>0</v>
      </c>
      <c r="Q39" s="6">
        <v>0</v>
      </c>
      <c r="R39" s="6">
        <v>0</v>
      </c>
      <c r="S39" s="6">
        <v>0</v>
      </c>
      <c r="T39" s="6">
        <v>0</v>
      </c>
      <c r="U39" s="6">
        <v>0</v>
      </c>
      <c r="V39" s="6">
        <v>0</v>
      </c>
      <c r="W39" s="6">
        <v>0</v>
      </c>
      <c r="X39" s="6">
        <v>0</v>
      </c>
      <c r="Y39" s="6">
        <v>0</v>
      </c>
      <c r="Z39" s="6">
        <v>0</v>
      </c>
      <c r="AA39" s="6">
        <v>0.94974587892978057</v>
      </c>
      <c r="AB39" s="6">
        <v>1.8805410165302284E-2</v>
      </c>
      <c r="AC39" s="6">
        <v>0</v>
      </c>
      <c r="AD39" s="6">
        <v>0</v>
      </c>
      <c r="AE39" s="6">
        <v>0</v>
      </c>
      <c r="AF39" s="6">
        <v>0</v>
      </c>
      <c r="AG39" s="6">
        <v>0</v>
      </c>
      <c r="AH39" s="6">
        <v>0</v>
      </c>
      <c r="AI39" s="6">
        <v>0</v>
      </c>
      <c r="AJ39" s="6">
        <v>0</v>
      </c>
      <c r="AK39" s="6">
        <v>0</v>
      </c>
      <c r="AL39" s="6">
        <v>0</v>
      </c>
      <c r="AM39" s="6">
        <v>0</v>
      </c>
      <c r="AN39" s="6">
        <v>0</v>
      </c>
      <c r="AO39" s="6">
        <v>0</v>
      </c>
      <c r="AP39" s="6">
        <v>0</v>
      </c>
      <c r="AQ39" s="6">
        <v>0</v>
      </c>
      <c r="AR39" s="6">
        <v>0</v>
      </c>
      <c r="AS39" s="6">
        <v>0</v>
      </c>
      <c r="AT39" s="6">
        <v>0</v>
      </c>
      <c r="AU39" s="6">
        <v>0</v>
      </c>
      <c r="AV39" s="6">
        <v>0</v>
      </c>
      <c r="AW39" s="6">
        <v>0</v>
      </c>
      <c r="AX39" s="6">
        <v>0</v>
      </c>
      <c r="AY39" s="6">
        <v>0</v>
      </c>
      <c r="AZ39" s="6">
        <v>0</v>
      </c>
      <c r="BA39" s="6">
        <v>0</v>
      </c>
      <c r="BB39" s="6">
        <v>0</v>
      </c>
      <c r="BC39" s="6">
        <v>0</v>
      </c>
      <c r="BD39" s="6">
        <v>0</v>
      </c>
      <c r="BE39" s="6">
        <v>0</v>
      </c>
      <c r="BF39" s="6">
        <v>0</v>
      </c>
      <c r="BG39" s="6">
        <v>3.1448710904917083E-2</v>
      </c>
      <c r="BH39" s="6">
        <v>0</v>
      </c>
      <c r="BI39" s="6">
        <v>0</v>
      </c>
      <c r="BJ39" s="6">
        <v>0</v>
      </c>
      <c r="BK39" s="6">
        <v>0</v>
      </c>
      <c r="BL39" s="6">
        <v>0</v>
      </c>
      <c r="BM39" s="6">
        <v>0</v>
      </c>
      <c r="BN39" s="6">
        <v>0</v>
      </c>
      <c r="BP39">
        <f t="shared" si="0"/>
        <v>0.99999999999999989</v>
      </c>
      <c r="BQ39" s="8">
        <f t="shared" si="1"/>
        <v>0</v>
      </c>
    </row>
    <row r="40" spans="1:69" x14ac:dyDescent="0.55000000000000004">
      <c r="A40" s="28">
        <v>630</v>
      </c>
      <c r="B40" s="6">
        <v>8.0030833128097521E-5</v>
      </c>
      <c r="C40" s="6">
        <v>9.0716583890856784E-5</v>
      </c>
      <c r="D40" s="6">
        <v>0</v>
      </c>
      <c r="E40" s="6">
        <v>1.9255844829545057E-5</v>
      </c>
      <c r="F40" s="6">
        <v>-2.155574198463604E-3</v>
      </c>
      <c r="G40" s="6">
        <v>7.8049464728354663E-6</v>
      </c>
      <c r="H40" s="6">
        <v>0</v>
      </c>
      <c r="I40" s="6">
        <v>1.6984569391868421E-5</v>
      </c>
      <c r="J40" s="6">
        <v>1.5360953505025164E-4</v>
      </c>
      <c r="K40" s="6">
        <v>0</v>
      </c>
      <c r="L40" s="6">
        <v>1.6803412243589347E-5</v>
      </c>
      <c r="M40" s="6">
        <v>0</v>
      </c>
      <c r="N40" s="6">
        <v>0</v>
      </c>
      <c r="O40" s="6">
        <v>1.6984569391868421E-5</v>
      </c>
      <c r="P40" s="6">
        <v>0</v>
      </c>
      <c r="Q40" s="6">
        <v>7.2013251936087121E-4</v>
      </c>
      <c r="R40" s="6">
        <v>1.5163823795681308E-6</v>
      </c>
      <c r="S40" s="6">
        <v>0</v>
      </c>
      <c r="T40" s="6">
        <v>1.2320606833991062E-5</v>
      </c>
      <c r="U40" s="6">
        <v>5.8153264256437815E-5</v>
      </c>
      <c r="V40" s="6">
        <v>0</v>
      </c>
      <c r="W40" s="6">
        <v>2.5136666337466352E-4</v>
      </c>
      <c r="X40" s="6">
        <v>1.4649035987205603E-4</v>
      </c>
      <c r="Y40" s="6">
        <v>1.6906950200640267E-3</v>
      </c>
      <c r="Z40" s="6">
        <v>0</v>
      </c>
      <c r="AA40" s="6">
        <v>9.3952196384559843E-5</v>
      </c>
      <c r="AB40" s="6">
        <v>4.9904873965381243E-2</v>
      </c>
      <c r="AC40" s="6">
        <v>3.9734525683013513E-4</v>
      </c>
      <c r="AD40" s="6">
        <v>1.6923161781477621E-3</v>
      </c>
      <c r="AE40" s="6">
        <v>4.5488076459626456E-3</v>
      </c>
      <c r="AF40" s="6">
        <v>-1.7641705068922119E-4</v>
      </c>
      <c r="AG40" s="6">
        <v>3.336842074494097E-4</v>
      </c>
      <c r="AH40" s="6">
        <v>0</v>
      </c>
      <c r="AI40" s="6">
        <v>1.648582003127189E-2</v>
      </c>
      <c r="AJ40" s="6">
        <v>2.8620228200486531E-4</v>
      </c>
      <c r="AK40" s="6">
        <v>1.2192376359001652E-3</v>
      </c>
      <c r="AL40" s="6">
        <v>2.670956997475491E-3</v>
      </c>
      <c r="AM40" s="6">
        <v>-2.4675717685377216E-5</v>
      </c>
      <c r="AN40" s="6">
        <v>-4.7360151472996747E-3</v>
      </c>
      <c r="AO40" s="6">
        <v>3.825319606171408E-3</v>
      </c>
      <c r="AP40" s="6">
        <v>1.2083802875163779E-2</v>
      </c>
      <c r="AQ40" s="6">
        <v>5.6864339233804906E-7</v>
      </c>
      <c r="AR40" s="6">
        <v>0</v>
      </c>
      <c r="AS40" s="6">
        <v>7.0701795815368257E-2</v>
      </c>
      <c r="AT40" s="6">
        <v>0.75487073629014179</v>
      </c>
      <c r="AU40" s="6">
        <v>7.8326941853557909E-4</v>
      </c>
      <c r="AV40" s="6">
        <v>2.5773619596873988E-4</v>
      </c>
      <c r="AW40" s="6">
        <v>5.1731309059847798E-4</v>
      </c>
      <c r="AX40" s="6">
        <v>0</v>
      </c>
      <c r="AY40" s="6">
        <v>0</v>
      </c>
      <c r="AZ40" s="6">
        <v>3.7463143466744315E-4</v>
      </c>
      <c r="BA40" s="6">
        <v>0</v>
      </c>
      <c r="BB40" s="6">
        <v>1.3184773818231599E-3</v>
      </c>
      <c r="BC40" s="6">
        <v>2.5031730876096163E-2</v>
      </c>
      <c r="BD40" s="6">
        <v>4.4666225490431921E-2</v>
      </c>
      <c r="BE40" s="6">
        <v>6.7358027026211227E-3</v>
      </c>
      <c r="BF40" s="6">
        <v>1.6007164910686054E-4</v>
      </c>
      <c r="BG40" s="6">
        <v>1.5090733975438326E-3</v>
      </c>
      <c r="BH40" s="6">
        <v>2.5604551238472628E-3</v>
      </c>
      <c r="BI40" s="6">
        <v>1.33835776137225E-4</v>
      </c>
      <c r="BJ40" s="6">
        <v>1.0842411827800592E-3</v>
      </c>
      <c r="BK40" s="6">
        <v>7.9814786548568564E-5</v>
      </c>
      <c r="BL40" s="6">
        <v>-2.7419731648144099E-4</v>
      </c>
      <c r="BM40" s="6">
        <v>7.1058986186364989E-5</v>
      </c>
      <c r="BN40" s="6">
        <v>-3.1514279985973826E-4</v>
      </c>
      <c r="BP40">
        <f t="shared" si="0"/>
        <v>0.99999999999999978</v>
      </c>
      <c r="BQ40" s="8">
        <f t="shared" si="1"/>
        <v>6.6384690809405426E-3</v>
      </c>
    </row>
    <row r="41" spans="1:69" x14ac:dyDescent="0.55000000000000004">
      <c r="A41" s="28">
        <v>631</v>
      </c>
      <c r="B41" s="6">
        <v>0</v>
      </c>
      <c r="C41" s="6">
        <v>0</v>
      </c>
      <c r="D41" s="6">
        <v>0</v>
      </c>
      <c r="E41" s="6">
        <v>0</v>
      </c>
      <c r="F41" s="6">
        <v>2.9117441097737708E-3</v>
      </c>
      <c r="G41" s="6">
        <v>0</v>
      </c>
      <c r="H41" s="6">
        <v>0</v>
      </c>
      <c r="I41" s="6">
        <v>0</v>
      </c>
      <c r="J41" s="6">
        <v>0</v>
      </c>
      <c r="K41" s="6">
        <v>0</v>
      </c>
      <c r="L41" s="6">
        <v>0</v>
      </c>
      <c r="M41" s="6">
        <v>0</v>
      </c>
      <c r="N41" s="6">
        <v>0</v>
      </c>
      <c r="O41" s="6">
        <v>0</v>
      </c>
      <c r="P41" s="6">
        <v>0</v>
      </c>
      <c r="Q41" s="6">
        <v>0</v>
      </c>
      <c r="R41" s="6">
        <v>0</v>
      </c>
      <c r="S41" s="6">
        <v>0</v>
      </c>
      <c r="T41" s="6">
        <v>0</v>
      </c>
      <c r="U41" s="6">
        <v>0</v>
      </c>
      <c r="V41" s="6">
        <v>0</v>
      </c>
      <c r="W41" s="6">
        <v>0</v>
      </c>
      <c r="X41" s="6">
        <v>0</v>
      </c>
      <c r="Y41" s="6">
        <v>0</v>
      </c>
      <c r="Z41" s="6">
        <v>0</v>
      </c>
      <c r="AA41" s="6">
        <v>0</v>
      </c>
      <c r="AB41" s="6">
        <v>0</v>
      </c>
      <c r="AC41" s="6">
        <v>0</v>
      </c>
      <c r="AD41" s="6">
        <v>4.1050128754640808E-5</v>
      </c>
      <c r="AE41" s="6">
        <v>4.2614059023301328E-6</v>
      </c>
      <c r="AF41" s="6">
        <v>0</v>
      </c>
      <c r="AG41" s="6">
        <v>0</v>
      </c>
      <c r="AH41" s="6">
        <v>0</v>
      </c>
      <c r="AI41" s="6">
        <v>0</v>
      </c>
      <c r="AJ41" s="6">
        <v>0</v>
      </c>
      <c r="AK41" s="6">
        <v>0</v>
      </c>
      <c r="AL41" s="6">
        <v>0</v>
      </c>
      <c r="AM41" s="6">
        <v>0</v>
      </c>
      <c r="AN41" s="6">
        <v>0</v>
      </c>
      <c r="AO41" s="6">
        <v>-2.2513269502328144E-3</v>
      </c>
      <c r="AP41" s="6">
        <v>0</v>
      </c>
      <c r="AQ41" s="6">
        <v>0</v>
      </c>
      <c r="AR41" s="6">
        <v>0</v>
      </c>
      <c r="AS41" s="6">
        <v>0</v>
      </c>
      <c r="AT41" s="6">
        <v>6.1371957736851834E-3</v>
      </c>
      <c r="AU41" s="6">
        <v>1.4225954142543545E-6</v>
      </c>
      <c r="AV41" s="6">
        <v>0</v>
      </c>
      <c r="AW41" s="6">
        <v>0</v>
      </c>
      <c r="AX41" s="6">
        <v>0</v>
      </c>
      <c r="AY41" s="6">
        <v>0</v>
      </c>
      <c r="AZ41" s="6">
        <v>0</v>
      </c>
      <c r="BA41" s="6">
        <v>0</v>
      </c>
      <c r="BB41" s="6">
        <v>0</v>
      </c>
      <c r="BC41" s="6">
        <v>0.98893547754822586</v>
      </c>
      <c r="BD41" s="6">
        <v>3.883288576793811E-3</v>
      </c>
      <c r="BE41" s="6">
        <v>8.8912213390897161E-5</v>
      </c>
      <c r="BF41" s="6">
        <v>0</v>
      </c>
      <c r="BG41" s="6">
        <v>2.4797459829225654E-4</v>
      </c>
      <c r="BH41" s="6">
        <v>0</v>
      </c>
      <c r="BI41" s="6">
        <v>0</v>
      </c>
      <c r="BJ41" s="6">
        <v>0</v>
      </c>
      <c r="BK41" s="6">
        <v>0</v>
      </c>
      <c r="BL41" s="6">
        <v>0</v>
      </c>
      <c r="BM41" s="6">
        <v>0</v>
      </c>
      <c r="BN41" s="6">
        <v>0</v>
      </c>
      <c r="BP41">
        <f t="shared" si="0"/>
        <v>1.0000000000000002</v>
      </c>
      <c r="BQ41" s="8">
        <f t="shared" si="1"/>
        <v>4.5311534656970939E-5</v>
      </c>
    </row>
    <row r="42" spans="1:69" x14ac:dyDescent="0.55000000000000004">
      <c r="A42" s="28">
        <v>632</v>
      </c>
      <c r="B42" s="6">
        <v>5.300200314074607E-4</v>
      </c>
      <c r="C42" s="6">
        <v>1.6960641005038741E-4</v>
      </c>
      <c r="D42" s="6">
        <v>0</v>
      </c>
      <c r="E42" s="6">
        <v>6.7135870644945015E-5</v>
      </c>
      <c r="F42" s="6">
        <v>1.8735273154918332E-2</v>
      </c>
      <c r="G42" s="6">
        <v>0</v>
      </c>
      <c r="H42" s="6">
        <v>0</v>
      </c>
      <c r="I42" s="6">
        <v>0</v>
      </c>
      <c r="J42" s="6">
        <v>0</v>
      </c>
      <c r="K42" s="6">
        <v>0</v>
      </c>
      <c r="L42" s="6">
        <v>0</v>
      </c>
      <c r="M42" s="6">
        <v>0</v>
      </c>
      <c r="N42" s="6">
        <v>0</v>
      </c>
      <c r="O42" s="6">
        <v>0</v>
      </c>
      <c r="P42" s="6">
        <v>0</v>
      </c>
      <c r="Q42" s="6">
        <v>7.0761914353147256E-5</v>
      </c>
      <c r="R42" s="6">
        <v>0</v>
      </c>
      <c r="S42" s="6">
        <v>0</v>
      </c>
      <c r="T42" s="6">
        <v>1.413386750419895E-5</v>
      </c>
      <c r="U42" s="6">
        <v>0</v>
      </c>
      <c r="V42" s="6">
        <v>0</v>
      </c>
      <c r="W42" s="6">
        <v>0</v>
      </c>
      <c r="X42" s="6">
        <v>0</v>
      </c>
      <c r="Y42" s="6">
        <v>2.94178325414827E-3</v>
      </c>
      <c r="Z42" s="6">
        <v>7.034203248426626E-4</v>
      </c>
      <c r="AA42" s="6">
        <v>0.36019798906753542</v>
      </c>
      <c r="AB42" s="6">
        <v>1.4919969540554426E-2</v>
      </c>
      <c r="AC42" s="6">
        <v>7.3354772346792562E-5</v>
      </c>
      <c r="AD42" s="6">
        <v>6.1687278855943831E-3</v>
      </c>
      <c r="AE42" s="6">
        <v>4.9428523285791936E-3</v>
      </c>
      <c r="AF42" s="6">
        <v>6.8629753304268208E-3</v>
      </c>
      <c r="AG42" s="6">
        <v>3.7200091928370319E-4</v>
      </c>
      <c r="AH42" s="6">
        <v>0</v>
      </c>
      <c r="AI42" s="6">
        <v>2.2630029952110404E-2</v>
      </c>
      <c r="AJ42" s="6">
        <v>0</v>
      </c>
      <c r="AK42" s="6">
        <v>1.6372083441282517E-2</v>
      </c>
      <c r="AL42" s="6">
        <v>2.0106521899454582E-2</v>
      </c>
      <c r="AM42" s="6">
        <v>0</v>
      </c>
      <c r="AN42" s="6">
        <v>0</v>
      </c>
      <c r="AO42" s="6">
        <v>1.5371994297566779E-4</v>
      </c>
      <c r="AP42" s="6">
        <v>4.9258648332258974E-5</v>
      </c>
      <c r="AQ42" s="6">
        <v>0</v>
      </c>
      <c r="AR42" s="6">
        <v>0</v>
      </c>
      <c r="AS42" s="6">
        <v>2.1753134424334762E-2</v>
      </c>
      <c r="AT42" s="6">
        <v>0.28004788890696475</v>
      </c>
      <c r="AU42" s="6">
        <v>1.7517044020222913E-2</v>
      </c>
      <c r="AV42" s="6">
        <v>1.2215406998516505E-3</v>
      </c>
      <c r="AW42" s="6">
        <v>0</v>
      </c>
      <c r="AX42" s="6">
        <v>0</v>
      </c>
      <c r="AY42" s="6">
        <v>4.770180282667146E-4</v>
      </c>
      <c r="AZ42" s="6">
        <v>1.3028316388020509E-3</v>
      </c>
      <c r="BA42" s="6">
        <v>0</v>
      </c>
      <c r="BB42" s="6">
        <v>4.8959717034545165E-4</v>
      </c>
      <c r="BC42" s="6">
        <v>6.0616086111628033E-2</v>
      </c>
      <c r="BD42" s="6">
        <v>0.13777817502425788</v>
      </c>
      <c r="BE42" s="6">
        <v>0</v>
      </c>
      <c r="BF42" s="6">
        <v>3.4811750997510777E-4</v>
      </c>
      <c r="BG42" s="6">
        <v>2.1605460949877396E-3</v>
      </c>
      <c r="BH42" s="6">
        <v>1.482360023840386E-4</v>
      </c>
      <c r="BI42" s="6">
        <v>0</v>
      </c>
      <c r="BJ42" s="6">
        <v>0</v>
      </c>
      <c r="BK42" s="6">
        <v>0</v>
      </c>
      <c r="BL42" s="6">
        <v>5.8165811633405175E-5</v>
      </c>
      <c r="BM42" s="6">
        <v>0</v>
      </c>
      <c r="BN42" s="6">
        <v>0</v>
      </c>
      <c r="BP42">
        <f t="shared" si="0"/>
        <v>1</v>
      </c>
      <c r="BQ42" s="8">
        <f t="shared" si="1"/>
        <v>1.1184934986520369E-2</v>
      </c>
    </row>
    <row r="43" spans="1:69" x14ac:dyDescent="0.55000000000000004">
      <c r="A43" s="28">
        <v>633</v>
      </c>
      <c r="B43" s="6">
        <v>0</v>
      </c>
      <c r="C43" s="6">
        <v>0</v>
      </c>
      <c r="D43" s="6">
        <v>0</v>
      </c>
      <c r="E43" s="6">
        <v>0</v>
      </c>
      <c r="F43" s="6">
        <v>0</v>
      </c>
      <c r="G43" s="6">
        <v>0</v>
      </c>
      <c r="H43" s="6">
        <v>0</v>
      </c>
      <c r="I43" s="6">
        <v>0</v>
      </c>
      <c r="J43" s="6">
        <v>0</v>
      </c>
      <c r="K43" s="6">
        <v>0</v>
      </c>
      <c r="L43" s="6">
        <v>0</v>
      </c>
      <c r="M43" s="6">
        <v>0</v>
      </c>
      <c r="N43" s="6">
        <v>0</v>
      </c>
      <c r="O43" s="6">
        <v>0</v>
      </c>
      <c r="P43" s="6">
        <v>0</v>
      </c>
      <c r="Q43" s="6">
        <v>0</v>
      </c>
      <c r="R43" s="6">
        <v>0</v>
      </c>
      <c r="S43" s="6">
        <v>0</v>
      </c>
      <c r="T43" s="6">
        <v>0</v>
      </c>
      <c r="U43" s="6">
        <v>0</v>
      </c>
      <c r="V43" s="6">
        <v>0</v>
      </c>
      <c r="W43" s="6">
        <v>0</v>
      </c>
      <c r="X43" s="6">
        <v>0</v>
      </c>
      <c r="Y43" s="6">
        <v>0</v>
      </c>
      <c r="Z43" s="6">
        <v>0</v>
      </c>
      <c r="AA43" s="6">
        <v>0</v>
      </c>
      <c r="AB43" s="6">
        <v>0</v>
      </c>
      <c r="AC43" s="6">
        <v>0</v>
      </c>
      <c r="AD43" s="6">
        <v>0</v>
      </c>
      <c r="AE43" s="6">
        <v>0</v>
      </c>
      <c r="AF43" s="6">
        <v>0</v>
      </c>
      <c r="AG43" s="6">
        <v>0</v>
      </c>
      <c r="AH43" s="6">
        <v>0</v>
      </c>
      <c r="AI43" s="6">
        <v>0</v>
      </c>
      <c r="AJ43" s="6">
        <v>0</v>
      </c>
      <c r="AK43" s="6">
        <v>0</v>
      </c>
      <c r="AL43" s="6">
        <v>3.9104850360470428E-2</v>
      </c>
      <c r="AM43" s="6">
        <v>0</v>
      </c>
      <c r="AN43" s="6">
        <v>0</v>
      </c>
      <c r="AO43" s="6">
        <v>0</v>
      </c>
      <c r="AP43" s="6">
        <v>0</v>
      </c>
      <c r="AQ43" s="6">
        <v>0</v>
      </c>
      <c r="AR43" s="6">
        <v>0</v>
      </c>
      <c r="AS43" s="6">
        <v>0</v>
      </c>
      <c r="AT43" s="6">
        <v>0.9608951496395296</v>
      </c>
      <c r="AU43" s="6">
        <v>0</v>
      </c>
      <c r="AV43" s="6">
        <v>0</v>
      </c>
      <c r="AW43" s="6">
        <v>0</v>
      </c>
      <c r="AX43" s="6">
        <v>0</v>
      </c>
      <c r="AY43" s="6">
        <v>0</v>
      </c>
      <c r="AZ43" s="6">
        <v>0</v>
      </c>
      <c r="BA43" s="6">
        <v>0</v>
      </c>
      <c r="BB43" s="6">
        <v>0</v>
      </c>
      <c r="BC43" s="6">
        <v>0</v>
      </c>
      <c r="BD43" s="6">
        <v>0</v>
      </c>
      <c r="BE43" s="6">
        <v>0</v>
      </c>
      <c r="BF43" s="6">
        <v>0</v>
      </c>
      <c r="BG43" s="6">
        <v>0</v>
      </c>
      <c r="BH43" s="6">
        <v>0</v>
      </c>
      <c r="BI43" s="6">
        <v>0</v>
      </c>
      <c r="BJ43" s="6">
        <v>0</v>
      </c>
      <c r="BK43" s="6">
        <v>0</v>
      </c>
      <c r="BL43" s="6">
        <v>0</v>
      </c>
      <c r="BM43" s="6">
        <v>0</v>
      </c>
      <c r="BN43" s="6">
        <v>0</v>
      </c>
      <c r="BP43">
        <f t="shared" si="0"/>
        <v>1</v>
      </c>
      <c r="BQ43" s="8">
        <f t="shared" si="1"/>
        <v>0</v>
      </c>
    </row>
    <row r="44" spans="1:69" x14ac:dyDescent="0.55000000000000004">
      <c r="A44" s="28">
        <v>634</v>
      </c>
      <c r="B44" s="6">
        <v>6.0374035879917349E-4</v>
      </c>
      <c r="C44" s="6">
        <v>2.2821192723530247E-5</v>
      </c>
      <c r="D44" s="6">
        <v>0</v>
      </c>
      <c r="E44" s="6">
        <v>1.7668412734378895E-4</v>
      </c>
      <c r="F44" s="6">
        <v>0</v>
      </c>
      <c r="G44" s="6">
        <v>1.5586874630171158E-5</v>
      </c>
      <c r="H44" s="6">
        <v>0</v>
      </c>
      <c r="I44" s="6">
        <v>0</v>
      </c>
      <c r="J44" s="6">
        <v>0</v>
      </c>
      <c r="K44" s="6">
        <v>0</v>
      </c>
      <c r="L44" s="6">
        <v>3.4908985158173402E-4</v>
      </c>
      <c r="M44" s="6">
        <v>0</v>
      </c>
      <c r="N44" s="6">
        <v>0</v>
      </c>
      <c r="O44" s="6">
        <v>0</v>
      </c>
      <c r="P44" s="6">
        <v>0</v>
      </c>
      <c r="Q44" s="6">
        <v>1.883159181160269E-4</v>
      </c>
      <c r="R44" s="6">
        <v>0</v>
      </c>
      <c r="S44" s="6">
        <v>3.9880034284369104E-4</v>
      </c>
      <c r="T44" s="6">
        <v>0</v>
      </c>
      <c r="U44" s="6">
        <v>0</v>
      </c>
      <c r="V44" s="6">
        <v>6.8463578170590738E-6</v>
      </c>
      <c r="W44" s="6">
        <v>0</v>
      </c>
      <c r="X44" s="6">
        <v>2.7582606373367595E-4</v>
      </c>
      <c r="Y44" s="6">
        <v>0.6853024740966227</v>
      </c>
      <c r="Z44" s="6">
        <v>0</v>
      </c>
      <c r="AA44" s="6">
        <v>8.8797260887256189E-6</v>
      </c>
      <c r="AB44" s="6">
        <v>5.3378684200864517E-4</v>
      </c>
      <c r="AC44" s="6">
        <v>6.047616071735515E-6</v>
      </c>
      <c r="AD44" s="6">
        <v>6.0266564607554252E-3</v>
      </c>
      <c r="AE44" s="6">
        <v>3.0812518306019734E-4</v>
      </c>
      <c r="AF44" s="6">
        <v>1.8932499594832539E-2</v>
      </c>
      <c r="AG44" s="6">
        <v>7.2329956052407599E-4</v>
      </c>
      <c r="AH44" s="6">
        <v>0</v>
      </c>
      <c r="AI44" s="6">
        <v>5.5022469038898602E-3</v>
      </c>
      <c r="AJ44" s="6">
        <v>4.2903842320236864E-7</v>
      </c>
      <c r="AK44" s="6">
        <v>8.537870327025316E-3</v>
      </c>
      <c r="AL44" s="6">
        <v>-8.7132009864816545E-4</v>
      </c>
      <c r="AM44" s="6">
        <v>0</v>
      </c>
      <c r="AN44" s="6">
        <v>1.37971636689752E-3</v>
      </c>
      <c r="AO44" s="6">
        <v>-9.8976599130724315E-3</v>
      </c>
      <c r="AP44" s="6">
        <v>2.4775143244518903E-5</v>
      </c>
      <c r="AQ44" s="6">
        <v>0</v>
      </c>
      <c r="AR44" s="6">
        <v>0</v>
      </c>
      <c r="AS44" s="6">
        <v>8.4459458210461736E-3</v>
      </c>
      <c r="AT44" s="6">
        <v>0.14185499416653793</v>
      </c>
      <c r="AU44" s="6">
        <v>0</v>
      </c>
      <c r="AV44" s="6">
        <v>4.9054385394334396E-3</v>
      </c>
      <c r="AW44" s="6">
        <v>1.7971689269780068E-5</v>
      </c>
      <c r="AX44" s="6">
        <v>0</v>
      </c>
      <c r="AY44" s="6">
        <v>0</v>
      </c>
      <c r="AZ44" s="6">
        <v>0</v>
      </c>
      <c r="BA44" s="6">
        <v>0</v>
      </c>
      <c r="BB44" s="6">
        <v>1.5643617814288763E-3</v>
      </c>
      <c r="BC44" s="6">
        <v>9.7417704280118325E-2</v>
      </c>
      <c r="BD44" s="6">
        <v>2.3495390091684408E-2</v>
      </c>
      <c r="BE44" s="6">
        <v>2.9947948830285152E-3</v>
      </c>
      <c r="BF44" s="6">
        <v>0</v>
      </c>
      <c r="BG44" s="6">
        <v>4.5870597374295795E-5</v>
      </c>
      <c r="BH44" s="6">
        <v>4.4819909661304459E-4</v>
      </c>
      <c r="BI44" s="6">
        <v>2.5087913396093069E-4</v>
      </c>
      <c r="BJ44" s="6">
        <v>0</v>
      </c>
      <c r="BK44" s="6">
        <v>0</v>
      </c>
      <c r="BL44" s="6">
        <v>2.911984191522459E-6</v>
      </c>
      <c r="BM44" s="6">
        <v>0</v>
      </c>
      <c r="BN44" s="6">
        <v>0</v>
      </c>
      <c r="BP44">
        <f t="shared" si="0"/>
        <v>1</v>
      </c>
      <c r="BQ44" s="8">
        <f t="shared" si="1"/>
        <v>6.3408292598873582E-3</v>
      </c>
    </row>
    <row r="45" spans="1:69" x14ac:dyDescent="0.55000000000000004">
      <c r="A45" s="28">
        <v>636</v>
      </c>
      <c r="B45" s="6">
        <v>1.3576481349591825E-4</v>
      </c>
      <c r="C45" s="6">
        <v>0</v>
      </c>
      <c r="D45" s="6">
        <v>2.1644829938385256E-4</v>
      </c>
      <c r="E45" s="6">
        <v>0</v>
      </c>
      <c r="F45" s="6">
        <v>2.4108256621184121E-4</v>
      </c>
      <c r="G45" s="6">
        <v>7.83678974775448E-5</v>
      </c>
      <c r="H45" s="6">
        <v>0</v>
      </c>
      <c r="I45" s="6">
        <v>0</v>
      </c>
      <c r="J45" s="6">
        <v>6.7422495223332232E-3</v>
      </c>
      <c r="K45" s="6">
        <v>0</v>
      </c>
      <c r="L45" s="6">
        <v>2.9112220033764865E-4</v>
      </c>
      <c r="M45" s="6">
        <v>0</v>
      </c>
      <c r="N45" s="6">
        <v>0</v>
      </c>
      <c r="O45" s="6">
        <v>0</v>
      </c>
      <c r="P45" s="6">
        <v>0</v>
      </c>
      <c r="Q45" s="6">
        <v>3.6136225997682094E-4</v>
      </c>
      <c r="R45" s="6">
        <v>3.6830123851445186E-4</v>
      </c>
      <c r="S45" s="6">
        <v>0</v>
      </c>
      <c r="T45" s="6">
        <v>3.1470275872755502E-5</v>
      </c>
      <c r="U45" s="6">
        <v>5.2251381804895064E-5</v>
      </c>
      <c r="V45" s="6">
        <v>0</v>
      </c>
      <c r="W45" s="6">
        <v>2.9365091545087802E-5</v>
      </c>
      <c r="X45" s="6">
        <v>1.4119682179821635E-4</v>
      </c>
      <c r="Y45" s="6">
        <v>4.5053318736831793E-5</v>
      </c>
      <c r="Z45" s="6">
        <v>0</v>
      </c>
      <c r="AA45" s="6">
        <v>8.2759818065687163E-3</v>
      </c>
      <c r="AB45" s="6">
        <v>1.3815315793919798E-2</v>
      </c>
      <c r="AC45" s="6">
        <v>7.6084163722536314E-5</v>
      </c>
      <c r="AD45" s="6">
        <v>6.289300929855747E-2</v>
      </c>
      <c r="AE45" s="6">
        <v>1.1100147650504188E-2</v>
      </c>
      <c r="AF45" s="6">
        <v>6.621020069766265E-5</v>
      </c>
      <c r="AG45" s="6">
        <v>1.2155671150514327E-4</v>
      </c>
      <c r="AH45" s="6">
        <v>0</v>
      </c>
      <c r="AI45" s="6">
        <v>2.5190189372981992E-3</v>
      </c>
      <c r="AJ45" s="6">
        <v>4.0711610887002336E-4</v>
      </c>
      <c r="AK45" s="6">
        <v>1.6431608883962001E-2</v>
      </c>
      <c r="AL45" s="6">
        <v>7.204085503764358E-4</v>
      </c>
      <c r="AM45" s="6">
        <v>0</v>
      </c>
      <c r="AN45" s="6">
        <v>1.0433392304579024E-3</v>
      </c>
      <c r="AO45" s="6">
        <v>1.4137188627180605E-4</v>
      </c>
      <c r="AP45" s="6">
        <v>3.956991063384931E-3</v>
      </c>
      <c r="AQ45" s="6">
        <v>0</v>
      </c>
      <c r="AR45" s="6">
        <v>0</v>
      </c>
      <c r="AS45" s="6">
        <v>2.915944115709208E-3</v>
      </c>
      <c r="AT45" s="6">
        <v>4.5281497553899014E-2</v>
      </c>
      <c r="AU45" s="6">
        <v>4.6262053708959038E-3</v>
      </c>
      <c r="AV45" s="6">
        <v>1.5487430690894707E-3</v>
      </c>
      <c r="AW45" s="6">
        <v>0</v>
      </c>
      <c r="AX45" s="6">
        <v>1.2081790130991305E-3</v>
      </c>
      <c r="AY45" s="6">
        <v>1.6096565757047016E-4</v>
      </c>
      <c r="AZ45" s="6">
        <v>6.0168053226912705E-4</v>
      </c>
      <c r="BA45" s="6">
        <v>1.0662379358654478E-4</v>
      </c>
      <c r="BB45" s="6">
        <v>2.1045265426471868E-4</v>
      </c>
      <c r="BC45" s="6">
        <v>0.74848322317287719</v>
      </c>
      <c r="BD45" s="6">
        <v>4.4284086746736284E-2</v>
      </c>
      <c r="BE45" s="6">
        <v>3.9222389412218945E-3</v>
      </c>
      <c r="BF45" s="6">
        <v>0</v>
      </c>
      <c r="BG45" s="6">
        <v>3.7587609042589037E-3</v>
      </c>
      <c r="BH45" s="6">
        <v>1.9860152451012735E-4</v>
      </c>
      <c r="BI45" s="6">
        <v>3.8116681652502339E-5</v>
      </c>
      <c r="BJ45" s="6">
        <v>1.0531094616562788E-4</v>
      </c>
      <c r="BK45" s="6">
        <v>4.5167614329386938E-5</v>
      </c>
      <c r="BL45" s="6">
        <v>1.2202005734278704E-2</v>
      </c>
      <c r="BM45" s="6">
        <v>0</v>
      </c>
      <c r="BN45" s="6">
        <v>0</v>
      </c>
      <c r="BP45">
        <f t="shared" si="0"/>
        <v>1.0000000000000002</v>
      </c>
      <c r="BQ45" s="8">
        <f t="shared" si="1"/>
        <v>7.4069241112784193E-2</v>
      </c>
    </row>
    <row r="46" spans="1:69" x14ac:dyDescent="0.55000000000000004">
      <c r="A46" s="28">
        <v>639</v>
      </c>
      <c r="B46" s="6">
        <v>3.9737905820232746E-4</v>
      </c>
      <c r="C46" s="6">
        <v>0</v>
      </c>
      <c r="D46" s="6">
        <v>3.9140844365182876E-3</v>
      </c>
      <c r="E46" s="6">
        <v>2.3972989505486933E-4</v>
      </c>
      <c r="F46" s="6">
        <v>-9.6963138027465878E-3</v>
      </c>
      <c r="G46" s="6">
        <v>6.2644015020794485E-4</v>
      </c>
      <c r="H46" s="6">
        <v>2.5349837623523346E-4</v>
      </c>
      <c r="I46" s="6">
        <v>1.6836248099641281E-5</v>
      </c>
      <c r="J46" s="6">
        <v>3.7207730728894095E-3</v>
      </c>
      <c r="K46" s="6">
        <v>0</v>
      </c>
      <c r="L46" s="6">
        <v>3.3227771897336095E-4</v>
      </c>
      <c r="M46" s="6">
        <v>0</v>
      </c>
      <c r="N46" s="6">
        <v>1.4179840835449028E-4</v>
      </c>
      <c r="O46" s="6">
        <v>1.2535903919195826E-4</v>
      </c>
      <c r="P46" s="6">
        <v>0</v>
      </c>
      <c r="Q46" s="6">
        <v>3.2288162086375649E-3</v>
      </c>
      <c r="R46" s="6">
        <v>1.1357414821280855E-3</v>
      </c>
      <c r="S46" s="6">
        <v>1.457265390874449E-3</v>
      </c>
      <c r="T46" s="6">
        <v>9.9064415168959648E-5</v>
      </c>
      <c r="U46" s="6">
        <v>1.4026382767509733E-4</v>
      </c>
      <c r="V46" s="6">
        <v>0</v>
      </c>
      <c r="W46" s="6">
        <v>6.650680017307696E-4</v>
      </c>
      <c r="X46" s="6">
        <v>3.375594804065311E-4</v>
      </c>
      <c r="Y46" s="6">
        <v>7.9308629069822648E-4</v>
      </c>
      <c r="Z46" s="6">
        <v>0</v>
      </c>
      <c r="AA46" s="6">
        <v>1.3449754678169217E-3</v>
      </c>
      <c r="AB46" s="6">
        <v>8.6484488043620147E-2</v>
      </c>
      <c r="AC46" s="6">
        <v>8.6095081907838311E-4</v>
      </c>
      <c r="AD46" s="6">
        <v>2.1558301036147347E-2</v>
      </c>
      <c r="AE46" s="6">
        <v>6.8213658490548614E-3</v>
      </c>
      <c r="AF46" s="6">
        <v>2.400367468320013E-3</v>
      </c>
      <c r="AG46" s="6">
        <v>0</v>
      </c>
      <c r="AH46" s="6">
        <v>0</v>
      </c>
      <c r="AI46" s="6">
        <v>1.4086382603428179E-2</v>
      </c>
      <c r="AJ46" s="6">
        <v>5.8744373759649657E-4</v>
      </c>
      <c r="AK46" s="6">
        <v>3.1105274604456305E-3</v>
      </c>
      <c r="AL46" s="6">
        <v>6.7686431638743351E-4</v>
      </c>
      <c r="AM46" s="6">
        <v>0</v>
      </c>
      <c r="AN46" s="6">
        <v>1.7051929812721771E-3</v>
      </c>
      <c r="AO46" s="6">
        <v>1.0306504602991217E-2</v>
      </c>
      <c r="AP46" s="6">
        <v>2.3120538117008184E-2</v>
      </c>
      <c r="AQ46" s="6">
        <v>0</v>
      </c>
      <c r="AR46" s="6">
        <v>1.7419208016997353E-3</v>
      </c>
      <c r="AS46" s="6">
        <v>8.3159964693827845E-2</v>
      </c>
      <c r="AT46" s="6">
        <v>0.51170740752658961</v>
      </c>
      <c r="AU46" s="6">
        <v>2.4464907057271088E-2</v>
      </c>
      <c r="AV46" s="6">
        <v>1.4159362954939965E-3</v>
      </c>
      <c r="AW46" s="6">
        <v>0</v>
      </c>
      <c r="AX46" s="6">
        <v>2.1370285861037333E-3</v>
      </c>
      <c r="AY46" s="6">
        <v>9.4295861107302837E-4</v>
      </c>
      <c r="AZ46" s="6">
        <v>2.4522375073732223E-3</v>
      </c>
      <c r="BA46" s="6">
        <v>2.5339293515545548E-4</v>
      </c>
      <c r="BB46" s="6">
        <v>1.5579271365006959E-3</v>
      </c>
      <c r="BC46" s="6">
        <v>0.12590133349897864</v>
      </c>
      <c r="BD46" s="6">
        <v>4.7210853563838556E-2</v>
      </c>
      <c r="BE46" s="6">
        <v>6.30856533208435E-3</v>
      </c>
      <c r="BF46" s="6">
        <v>8.7270460333002978E-6</v>
      </c>
      <c r="BG46" s="6">
        <v>1.927748262117375E-4</v>
      </c>
      <c r="BH46" s="6">
        <v>3.9823862289490181E-4</v>
      </c>
      <c r="BI46" s="6">
        <v>6.7576683886174868E-5</v>
      </c>
      <c r="BJ46" s="6">
        <v>8.4115803742643288E-4</v>
      </c>
      <c r="BK46" s="6">
        <v>4.0129287447740177E-4</v>
      </c>
      <c r="BL46" s="6">
        <v>1.2311918855163551E-3</v>
      </c>
      <c r="BM46" s="6">
        <v>6.8282431174475008E-3</v>
      </c>
      <c r="BN46" s="6">
        <v>-2.1626684135127902E-4</v>
      </c>
      <c r="BP46">
        <f t="shared" si="0"/>
        <v>1.0000000000000002</v>
      </c>
      <c r="BQ46" s="8">
        <f t="shared" si="1"/>
        <v>2.9240617704280592E-2</v>
      </c>
    </row>
    <row r="47" spans="1:69" x14ac:dyDescent="0.55000000000000004">
      <c r="A47" s="28">
        <v>640</v>
      </c>
      <c r="B47" s="6">
        <v>3.3292545947589776E-3</v>
      </c>
      <c r="C47" s="6">
        <v>1.3014943155187121E-3</v>
      </c>
      <c r="D47" s="6">
        <v>0</v>
      </c>
      <c r="E47" s="6">
        <v>5.7749793293378907E-3</v>
      </c>
      <c r="F47" s="6">
        <v>7.4797673670497647E-3</v>
      </c>
      <c r="G47" s="6">
        <v>3.7025906493401784E-3</v>
      </c>
      <c r="H47" s="6">
        <v>0</v>
      </c>
      <c r="I47" s="6">
        <v>0</v>
      </c>
      <c r="J47" s="6">
        <v>0</v>
      </c>
      <c r="K47" s="6">
        <v>0</v>
      </c>
      <c r="L47" s="6">
        <v>1.1775122799001387E-2</v>
      </c>
      <c r="M47" s="6">
        <v>0</v>
      </c>
      <c r="N47" s="6">
        <v>3.0971065716649732E-3</v>
      </c>
      <c r="O47" s="6">
        <v>1.5907152745228706E-4</v>
      </c>
      <c r="P47" s="6">
        <v>0</v>
      </c>
      <c r="Q47" s="6">
        <v>0</v>
      </c>
      <c r="R47" s="6">
        <v>9.8794666029609316E-4</v>
      </c>
      <c r="S47" s="6">
        <v>0</v>
      </c>
      <c r="T47" s="6">
        <v>0</v>
      </c>
      <c r="U47" s="6">
        <v>0</v>
      </c>
      <c r="V47" s="6">
        <v>0</v>
      </c>
      <c r="W47" s="6">
        <v>0</v>
      </c>
      <c r="X47" s="6">
        <v>1.2378928591722814E-2</v>
      </c>
      <c r="Y47" s="6">
        <v>0</v>
      </c>
      <c r="Z47" s="6">
        <v>0</v>
      </c>
      <c r="AA47" s="6">
        <v>4.8143463750535288E-3</v>
      </c>
      <c r="AB47" s="6">
        <v>5.8450230218678291E-3</v>
      </c>
      <c r="AC47" s="6">
        <v>2.7920539787215488E-3</v>
      </c>
      <c r="AD47" s="6">
        <v>9.4647079209353793E-2</v>
      </c>
      <c r="AE47" s="6">
        <v>0</v>
      </c>
      <c r="AF47" s="6">
        <v>5.5356891553395892E-4</v>
      </c>
      <c r="AG47" s="6">
        <v>1.0102648776325806E-2</v>
      </c>
      <c r="AH47" s="6">
        <v>0</v>
      </c>
      <c r="AI47" s="6">
        <v>1.0610805180946797E-2</v>
      </c>
      <c r="AJ47" s="6">
        <v>0</v>
      </c>
      <c r="AK47" s="6">
        <v>1.996829704457876E-3</v>
      </c>
      <c r="AL47" s="6">
        <v>-6.0556441683048425E-4</v>
      </c>
      <c r="AM47" s="6">
        <v>0</v>
      </c>
      <c r="AN47" s="6">
        <v>3.2500785094310175E-2</v>
      </c>
      <c r="AO47" s="6">
        <v>5.3830011361483007E-2</v>
      </c>
      <c r="AP47" s="6">
        <v>0.55752439777628615</v>
      </c>
      <c r="AQ47" s="6">
        <v>8.512736893355725E-4</v>
      </c>
      <c r="AR47" s="6">
        <v>0</v>
      </c>
      <c r="AS47" s="6">
        <v>0</v>
      </c>
      <c r="AT47" s="6">
        <v>4.3494011884908671E-3</v>
      </c>
      <c r="AU47" s="6">
        <v>9.741122577570608E-5</v>
      </c>
      <c r="AV47" s="6">
        <v>0</v>
      </c>
      <c r="AW47" s="6">
        <v>2.5740665351370085E-2</v>
      </c>
      <c r="AX47" s="6">
        <v>0</v>
      </c>
      <c r="AY47" s="6">
        <v>2.3818148562153668E-2</v>
      </c>
      <c r="AZ47" s="6">
        <v>4.1999432853767241E-2</v>
      </c>
      <c r="BA47" s="6">
        <v>0</v>
      </c>
      <c r="BB47" s="6">
        <v>1.1631181544662782E-3</v>
      </c>
      <c r="BC47" s="6">
        <v>2.6392432013009927E-2</v>
      </c>
      <c r="BD47" s="6">
        <v>4.6328915555489784E-3</v>
      </c>
      <c r="BE47" s="6">
        <v>4.6356978022428719E-2</v>
      </c>
      <c r="BF47" s="6">
        <v>0</v>
      </c>
      <c r="BG47" s="6">
        <v>0</v>
      </c>
      <c r="BH47" s="6">
        <v>0</v>
      </c>
      <c r="BI47" s="6">
        <v>0</v>
      </c>
      <c r="BJ47" s="6">
        <v>0</v>
      </c>
      <c r="BK47" s="6">
        <v>0</v>
      </c>
      <c r="BL47" s="6">
        <v>0</v>
      </c>
      <c r="BM47" s="6">
        <v>0</v>
      </c>
      <c r="BN47" s="6">
        <v>0</v>
      </c>
      <c r="BP47">
        <f t="shared" si="0"/>
        <v>1.0000000000000002</v>
      </c>
      <c r="BQ47" s="8">
        <f t="shared" si="1"/>
        <v>9.7439133188075344E-2</v>
      </c>
    </row>
    <row r="48" spans="1:69" x14ac:dyDescent="0.55000000000000004">
      <c r="A48" s="28">
        <v>641</v>
      </c>
      <c r="B48" s="6">
        <v>0</v>
      </c>
      <c r="C48" s="6">
        <v>0</v>
      </c>
      <c r="D48" s="6">
        <v>0</v>
      </c>
      <c r="E48" s="6">
        <v>0</v>
      </c>
      <c r="F48" s="6">
        <v>3.9542774169023187E-2</v>
      </c>
      <c r="G48" s="6">
        <v>0</v>
      </c>
      <c r="H48" s="6">
        <v>1.6858546630534022E-3</v>
      </c>
      <c r="I48" s="6">
        <v>0</v>
      </c>
      <c r="J48" s="6">
        <v>0</v>
      </c>
      <c r="K48" s="6">
        <v>0</v>
      </c>
      <c r="L48" s="6">
        <v>8.4008095223882372E-3</v>
      </c>
      <c r="M48" s="6">
        <v>0</v>
      </c>
      <c r="N48" s="6">
        <v>0</v>
      </c>
      <c r="O48" s="6">
        <v>0</v>
      </c>
      <c r="P48" s="6">
        <v>0</v>
      </c>
      <c r="Q48" s="6">
        <v>0</v>
      </c>
      <c r="R48" s="6">
        <v>0</v>
      </c>
      <c r="S48" s="6">
        <v>0</v>
      </c>
      <c r="T48" s="6">
        <v>0</v>
      </c>
      <c r="U48" s="6">
        <v>0</v>
      </c>
      <c r="V48" s="6">
        <v>0</v>
      </c>
      <c r="W48" s="6">
        <v>0</v>
      </c>
      <c r="X48" s="6">
        <v>0</v>
      </c>
      <c r="Y48" s="6">
        <v>0</v>
      </c>
      <c r="Z48" s="6">
        <v>0</v>
      </c>
      <c r="AA48" s="6">
        <v>0</v>
      </c>
      <c r="AB48" s="6">
        <v>0</v>
      </c>
      <c r="AC48" s="6">
        <v>0</v>
      </c>
      <c r="AD48" s="6">
        <v>3.9873064030965348E-2</v>
      </c>
      <c r="AE48" s="6">
        <v>0</v>
      </c>
      <c r="AF48" s="6">
        <v>0</v>
      </c>
      <c r="AG48" s="6">
        <v>0</v>
      </c>
      <c r="AH48" s="6">
        <v>0</v>
      </c>
      <c r="AI48" s="6">
        <v>0</v>
      </c>
      <c r="AJ48" s="6">
        <v>0</v>
      </c>
      <c r="AK48" s="6">
        <v>6.7536749209431993E-2</v>
      </c>
      <c r="AL48" s="6">
        <v>0</v>
      </c>
      <c r="AM48" s="6">
        <v>0</v>
      </c>
      <c r="AN48" s="6">
        <v>0</v>
      </c>
      <c r="AO48" s="6">
        <v>3.0970173522546526E-4</v>
      </c>
      <c r="AP48" s="6">
        <v>0.24273517078087517</v>
      </c>
      <c r="AQ48" s="6">
        <v>0</v>
      </c>
      <c r="AR48" s="6">
        <v>0</v>
      </c>
      <c r="AS48" s="6">
        <v>0</v>
      </c>
      <c r="AT48" s="6">
        <v>0.52742780997150773</v>
      </c>
      <c r="AU48" s="6">
        <v>0</v>
      </c>
      <c r="AV48" s="6">
        <v>0</v>
      </c>
      <c r="AW48" s="6">
        <v>0</v>
      </c>
      <c r="AX48" s="6">
        <v>0</v>
      </c>
      <c r="AY48" s="6">
        <v>0</v>
      </c>
      <c r="AZ48" s="6">
        <v>2.6188536335797395E-2</v>
      </c>
      <c r="BA48" s="6">
        <v>0</v>
      </c>
      <c r="BB48" s="6">
        <v>0</v>
      </c>
      <c r="BC48" s="6">
        <v>2.691832154427054E-2</v>
      </c>
      <c r="BD48" s="6">
        <v>0</v>
      </c>
      <c r="BE48" s="6">
        <v>0</v>
      </c>
      <c r="BF48" s="6">
        <v>0</v>
      </c>
      <c r="BG48" s="6">
        <v>0</v>
      </c>
      <c r="BH48" s="6">
        <v>1.5301469131692945E-3</v>
      </c>
      <c r="BI48" s="6">
        <v>0</v>
      </c>
      <c r="BJ48" s="6">
        <v>0</v>
      </c>
      <c r="BK48" s="6">
        <v>0</v>
      </c>
      <c r="BL48" s="6">
        <v>1.7851061124292151E-2</v>
      </c>
      <c r="BM48" s="6">
        <v>0</v>
      </c>
      <c r="BN48" s="6">
        <v>0</v>
      </c>
      <c r="BP48">
        <f t="shared" si="0"/>
        <v>0.99999999999999989</v>
      </c>
      <c r="BQ48" s="8">
        <f t="shared" si="1"/>
        <v>3.9873064030965348E-2</v>
      </c>
    </row>
    <row r="49" spans="1:69" x14ac:dyDescent="0.55000000000000004">
      <c r="A49" s="28">
        <v>642</v>
      </c>
      <c r="B49" s="6">
        <v>0</v>
      </c>
      <c r="C49" s="6">
        <v>0</v>
      </c>
      <c r="D49" s="6">
        <v>0</v>
      </c>
      <c r="E49" s="6">
        <v>0</v>
      </c>
      <c r="F49" s="6">
        <v>2.6113137736227345E-3</v>
      </c>
      <c r="G49" s="6">
        <v>0</v>
      </c>
      <c r="H49" s="6">
        <v>0</v>
      </c>
      <c r="I49" s="6">
        <v>0</v>
      </c>
      <c r="J49" s="6">
        <v>1.2606294990902405E-5</v>
      </c>
      <c r="K49" s="6">
        <v>0</v>
      </c>
      <c r="L49" s="6">
        <v>0</v>
      </c>
      <c r="M49" s="6">
        <v>0</v>
      </c>
      <c r="N49" s="6">
        <v>0</v>
      </c>
      <c r="O49" s="6">
        <v>0</v>
      </c>
      <c r="P49" s="6">
        <v>0</v>
      </c>
      <c r="Q49" s="6">
        <v>0</v>
      </c>
      <c r="R49" s="6">
        <v>6.5670626951937726E-5</v>
      </c>
      <c r="S49" s="6">
        <v>2.9522453901141237E-6</v>
      </c>
      <c r="T49" s="6">
        <v>0</v>
      </c>
      <c r="U49" s="6">
        <v>0</v>
      </c>
      <c r="V49" s="6">
        <v>0</v>
      </c>
      <c r="W49" s="6">
        <v>0</v>
      </c>
      <c r="X49" s="6">
        <v>5.5626518403202966E-5</v>
      </c>
      <c r="Y49" s="6">
        <v>0</v>
      </c>
      <c r="Z49" s="6">
        <v>0</v>
      </c>
      <c r="AA49" s="6">
        <v>0</v>
      </c>
      <c r="AB49" s="6">
        <v>1.8573661605779947E-3</v>
      </c>
      <c r="AC49" s="6">
        <v>6.4401938340870264E-5</v>
      </c>
      <c r="AD49" s="6">
        <v>0.18197412601397747</v>
      </c>
      <c r="AE49" s="6">
        <v>4.9757395004810497E-3</v>
      </c>
      <c r="AF49" s="6">
        <v>0</v>
      </c>
      <c r="AG49" s="6">
        <v>0</v>
      </c>
      <c r="AH49" s="6">
        <v>2.7398908971410027E-5</v>
      </c>
      <c r="AI49" s="6">
        <v>1.6093880878423889E-4</v>
      </c>
      <c r="AJ49" s="6">
        <v>1.2948444693482999E-4</v>
      </c>
      <c r="AK49" s="6">
        <v>0</v>
      </c>
      <c r="AL49" s="6">
        <v>0.1661069359911099</v>
      </c>
      <c r="AM49" s="6">
        <v>7.8388408051651027E-3</v>
      </c>
      <c r="AN49" s="6">
        <v>1.1613450722704723E-2</v>
      </c>
      <c r="AO49" s="6">
        <v>0.49028775647614303</v>
      </c>
      <c r="AP49" s="6">
        <v>2.1537366395344693E-2</v>
      </c>
      <c r="AQ49" s="6">
        <v>0</v>
      </c>
      <c r="AR49" s="6">
        <v>6.948587582211673E-4</v>
      </c>
      <c r="AS49" s="6">
        <v>2.6644791552461575E-5</v>
      </c>
      <c r="AT49" s="6">
        <v>6.150511229404425E-5</v>
      </c>
      <c r="AU49" s="6">
        <v>2.0762175304966931E-2</v>
      </c>
      <c r="AV49" s="6">
        <v>1.9297929389526739E-2</v>
      </c>
      <c r="AW49" s="6">
        <v>8.0288893232274335E-3</v>
      </c>
      <c r="AX49" s="6">
        <v>2.8237916393768946E-4</v>
      </c>
      <c r="AY49" s="6">
        <v>4.9805951672411057E-4</v>
      </c>
      <c r="AZ49" s="6">
        <v>1.2663837879120244E-4</v>
      </c>
      <c r="BA49" s="6">
        <v>2.7097212799740816E-4</v>
      </c>
      <c r="BB49" s="6">
        <v>9.2420818844204261E-5</v>
      </c>
      <c r="BC49" s="6">
        <v>-1.5344153733236327E-2</v>
      </c>
      <c r="BD49" s="6">
        <v>7.0109518082729957E-2</v>
      </c>
      <c r="BE49" s="6">
        <v>9.8490894335172773E-4</v>
      </c>
      <c r="BF49" s="6">
        <v>6.9717404371991967E-4</v>
      </c>
      <c r="BG49" s="6">
        <v>-4.0178808939695813E-4</v>
      </c>
      <c r="BH49" s="6">
        <v>1.2820514059911386E-4</v>
      </c>
      <c r="BI49" s="6">
        <v>0</v>
      </c>
      <c r="BJ49" s="6">
        <v>3.9339158238604543E-3</v>
      </c>
      <c r="BK49" s="6">
        <v>0</v>
      </c>
      <c r="BL49" s="6">
        <v>4.2777147439447674E-4</v>
      </c>
      <c r="BM49" s="6">
        <v>0</v>
      </c>
      <c r="BN49" s="6">
        <v>0</v>
      </c>
      <c r="BP49">
        <f t="shared" si="0"/>
        <v>1</v>
      </c>
      <c r="BQ49" s="8">
        <f t="shared" si="1"/>
        <v>0.18701426745279939</v>
      </c>
    </row>
    <row r="50" spans="1:69" x14ac:dyDescent="0.55000000000000004">
      <c r="A50" s="28">
        <v>643</v>
      </c>
      <c r="B50" s="6">
        <v>0</v>
      </c>
      <c r="C50" s="6">
        <v>0</v>
      </c>
      <c r="D50" s="6">
        <v>0</v>
      </c>
      <c r="E50" s="6">
        <v>0</v>
      </c>
      <c r="F50" s="6">
        <v>0</v>
      </c>
      <c r="G50" s="6">
        <v>0</v>
      </c>
      <c r="H50" s="6">
        <v>0</v>
      </c>
      <c r="I50" s="6">
        <v>0</v>
      </c>
      <c r="J50" s="6">
        <v>0</v>
      </c>
      <c r="K50" s="6">
        <v>0</v>
      </c>
      <c r="L50" s="6">
        <v>0</v>
      </c>
      <c r="M50" s="6">
        <v>0</v>
      </c>
      <c r="N50" s="6">
        <v>0</v>
      </c>
      <c r="O50" s="6">
        <v>0</v>
      </c>
      <c r="P50" s="6">
        <v>0</v>
      </c>
      <c r="Q50" s="6">
        <v>0</v>
      </c>
      <c r="R50" s="6">
        <v>0</v>
      </c>
      <c r="S50" s="6">
        <v>0</v>
      </c>
      <c r="T50" s="6">
        <v>0</v>
      </c>
      <c r="U50" s="6">
        <v>0</v>
      </c>
      <c r="V50" s="6">
        <v>0</v>
      </c>
      <c r="W50" s="6">
        <v>0</v>
      </c>
      <c r="X50" s="6">
        <v>0</v>
      </c>
      <c r="Y50" s="6">
        <v>2.1786079751699408E-3</v>
      </c>
      <c r="Z50" s="6">
        <v>0</v>
      </c>
      <c r="AA50" s="6">
        <v>0</v>
      </c>
      <c r="AB50" s="6">
        <v>6.2343176004938706E-4</v>
      </c>
      <c r="AC50" s="6">
        <v>0</v>
      </c>
      <c r="AD50" s="6">
        <v>0.23715204516951574</v>
      </c>
      <c r="AE50" s="6">
        <v>0</v>
      </c>
      <c r="AF50" s="6">
        <v>0</v>
      </c>
      <c r="AG50" s="6">
        <v>0</v>
      </c>
      <c r="AH50" s="6">
        <v>0</v>
      </c>
      <c r="AI50" s="6">
        <v>0</v>
      </c>
      <c r="AJ50" s="6">
        <v>0</v>
      </c>
      <c r="AK50" s="6">
        <v>0</v>
      </c>
      <c r="AL50" s="6">
        <v>7.7471885879484424E-4</v>
      </c>
      <c r="AM50" s="6">
        <v>0</v>
      </c>
      <c r="AN50" s="6">
        <v>0</v>
      </c>
      <c r="AO50" s="6">
        <v>0.57958866431725287</v>
      </c>
      <c r="AP50" s="6">
        <v>0.10115283096499489</v>
      </c>
      <c r="AQ50" s="6">
        <v>0</v>
      </c>
      <c r="AR50" s="6">
        <v>0</v>
      </c>
      <c r="AS50" s="6">
        <v>0</v>
      </c>
      <c r="AT50" s="6">
        <v>0</v>
      </c>
      <c r="AU50" s="6">
        <v>0</v>
      </c>
      <c r="AV50" s="6">
        <v>0</v>
      </c>
      <c r="AW50" s="6">
        <v>0</v>
      </c>
      <c r="AX50" s="6">
        <v>0</v>
      </c>
      <c r="AY50" s="6">
        <v>0</v>
      </c>
      <c r="AZ50" s="6">
        <v>2.2838711957272009E-4</v>
      </c>
      <c r="BA50" s="6">
        <v>0</v>
      </c>
      <c r="BB50" s="6">
        <v>0</v>
      </c>
      <c r="BC50" s="6">
        <v>-4.6214908364398712E-3</v>
      </c>
      <c r="BD50" s="6">
        <v>8.292280467108952E-2</v>
      </c>
      <c r="BE50" s="6">
        <v>0</v>
      </c>
      <c r="BF50" s="6">
        <v>0</v>
      </c>
      <c r="BG50" s="6">
        <v>0</v>
      </c>
      <c r="BH50" s="6">
        <v>0</v>
      </c>
      <c r="BI50" s="6">
        <v>0</v>
      </c>
      <c r="BJ50" s="6">
        <v>0</v>
      </c>
      <c r="BK50" s="6">
        <v>0</v>
      </c>
      <c r="BL50" s="6">
        <v>0</v>
      </c>
      <c r="BM50" s="6">
        <v>0</v>
      </c>
      <c r="BN50" s="6">
        <v>0</v>
      </c>
      <c r="BP50">
        <f t="shared" si="0"/>
        <v>1</v>
      </c>
      <c r="BQ50" s="8">
        <f t="shared" si="1"/>
        <v>0.23715204516951574</v>
      </c>
    </row>
    <row r="51" spans="1:69" x14ac:dyDescent="0.55000000000000004">
      <c r="A51" s="28">
        <v>644</v>
      </c>
      <c r="B51" s="6">
        <v>0</v>
      </c>
      <c r="C51" s="6">
        <v>0</v>
      </c>
      <c r="D51" s="6">
        <v>0</v>
      </c>
      <c r="E51" s="6">
        <v>0</v>
      </c>
      <c r="F51" s="6">
        <v>5.0765341880256182E-3</v>
      </c>
      <c r="G51" s="6">
        <v>0</v>
      </c>
      <c r="H51" s="6">
        <v>0</v>
      </c>
      <c r="I51" s="6">
        <v>0</v>
      </c>
      <c r="J51" s="6">
        <v>0</v>
      </c>
      <c r="K51" s="6">
        <v>0</v>
      </c>
      <c r="L51" s="6">
        <v>0</v>
      </c>
      <c r="M51" s="6">
        <v>0</v>
      </c>
      <c r="N51" s="6">
        <v>0</v>
      </c>
      <c r="O51" s="6">
        <v>0</v>
      </c>
      <c r="P51" s="6">
        <v>0</v>
      </c>
      <c r="Q51" s="6">
        <v>0</v>
      </c>
      <c r="R51" s="6">
        <v>0</v>
      </c>
      <c r="S51" s="6">
        <v>0</v>
      </c>
      <c r="T51" s="6">
        <v>0</v>
      </c>
      <c r="U51" s="6">
        <v>0</v>
      </c>
      <c r="V51" s="6">
        <v>0</v>
      </c>
      <c r="W51" s="6">
        <v>0</v>
      </c>
      <c r="X51" s="6">
        <v>7.7308219049540723E-4</v>
      </c>
      <c r="Y51" s="6">
        <v>0</v>
      </c>
      <c r="Z51" s="6">
        <v>0</v>
      </c>
      <c r="AA51" s="6">
        <v>7.0965509442255095E-3</v>
      </c>
      <c r="AB51" s="6">
        <v>0</v>
      </c>
      <c r="AC51" s="6">
        <v>0</v>
      </c>
      <c r="AD51" s="6">
        <v>0.45281259921006972</v>
      </c>
      <c r="AE51" s="6">
        <v>-2.1285124478629524E-3</v>
      </c>
      <c r="AF51" s="6">
        <v>0</v>
      </c>
      <c r="AG51" s="6">
        <v>0</v>
      </c>
      <c r="AH51" s="6">
        <v>0</v>
      </c>
      <c r="AI51" s="6">
        <v>1.2126711363567618E-4</v>
      </c>
      <c r="AJ51" s="6">
        <v>-7.1262971822724395E-5</v>
      </c>
      <c r="AK51" s="6">
        <v>3.4979085410478863E-4</v>
      </c>
      <c r="AL51" s="6">
        <v>0</v>
      </c>
      <c r="AM51" s="6">
        <v>0</v>
      </c>
      <c r="AN51" s="6">
        <v>8.303966907726297E-5</v>
      </c>
      <c r="AO51" s="6">
        <v>0.15390808123204347</v>
      </c>
      <c r="AP51" s="6">
        <v>0.35282389256041335</v>
      </c>
      <c r="AQ51" s="6">
        <v>0</v>
      </c>
      <c r="AR51" s="6">
        <v>0</v>
      </c>
      <c r="AS51" s="6">
        <v>0</v>
      </c>
      <c r="AT51" s="6">
        <v>3.9124929353924953E-3</v>
      </c>
      <c r="AU51" s="6">
        <v>1.1034994783952572E-3</v>
      </c>
      <c r="AV51" s="6">
        <v>0</v>
      </c>
      <c r="AW51" s="6">
        <v>0</v>
      </c>
      <c r="AX51" s="6">
        <v>2.0589065237002665E-4</v>
      </c>
      <c r="AY51" s="6">
        <v>2.735617005224884E-4</v>
      </c>
      <c r="AZ51" s="6">
        <v>1.6771981533796387E-2</v>
      </c>
      <c r="BA51" s="6">
        <v>0</v>
      </c>
      <c r="BB51" s="6">
        <v>0</v>
      </c>
      <c r="BC51" s="6">
        <v>4.3762256610070729E-3</v>
      </c>
      <c r="BD51" s="6">
        <v>1.0164858716662259E-3</v>
      </c>
      <c r="BE51" s="6">
        <v>0</v>
      </c>
      <c r="BF51" s="6">
        <v>0</v>
      </c>
      <c r="BG51" s="6">
        <v>9.7566991029157018E-4</v>
      </c>
      <c r="BH51" s="6">
        <v>0</v>
      </c>
      <c r="BI51" s="6">
        <v>0</v>
      </c>
      <c r="BJ51" s="6">
        <v>6.0619913461355736E-4</v>
      </c>
      <c r="BK51" s="6">
        <v>0</v>
      </c>
      <c r="BL51" s="6">
        <v>-8.7069420460095603E-5</v>
      </c>
      <c r="BM51" s="6">
        <v>0</v>
      </c>
      <c r="BN51" s="6">
        <v>0</v>
      </c>
      <c r="BP51">
        <f t="shared" si="0"/>
        <v>0.99999999999999989</v>
      </c>
      <c r="BQ51" s="8">
        <f t="shared" si="1"/>
        <v>0.45068408676220678</v>
      </c>
    </row>
    <row r="52" spans="1:69" x14ac:dyDescent="0.55000000000000004">
      <c r="A52" s="28">
        <v>645</v>
      </c>
      <c r="B52" s="6">
        <v>0</v>
      </c>
      <c r="C52" s="6">
        <v>0</v>
      </c>
      <c r="D52" s="6">
        <v>0</v>
      </c>
      <c r="E52" s="6">
        <v>0</v>
      </c>
      <c r="F52" s="6">
        <v>1.9233876670144952E-4</v>
      </c>
      <c r="G52" s="6">
        <v>0</v>
      </c>
      <c r="H52" s="6">
        <v>0</v>
      </c>
      <c r="I52" s="6">
        <v>0</v>
      </c>
      <c r="J52" s="6">
        <v>0</v>
      </c>
      <c r="K52" s="6">
        <v>0</v>
      </c>
      <c r="L52" s="6">
        <v>0</v>
      </c>
      <c r="M52" s="6">
        <v>0</v>
      </c>
      <c r="N52" s="6">
        <v>0</v>
      </c>
      <c r="O52" s="6">
        <v>0</v>
      </c>
      <c r="P52" s="6">
        <v>0</v>
      </c>
      <c r="Q52" s="6">
        <v>1.5107839949007253E-3</v>
      </c>
      <c r="R52" s="6">
        <v>0</v>
      </c>
      <c r="S52" s="6">
        <v>0</v>
      </c>
      <c r="T52" s="6">
        <v>0</v>
      </c>
      <c r="U52" s="6">
        <v>0</v>
      </c>
      <c r="V52" s="6">
        <v>0</v>
      </c>
      <c r="W52" s="6">
        <v>0</v>
      </c>
      <c r="X52" s="6">
        <v>0</v>
      </c>
      <c r="Y52" s="6">
        <v>2.2737123820779583E-4</v>
      </c>
      <c r="Z52" s="6">
        <v>0</v>
      </c>
      <c r="AA52" s="6">
        <v>0</v>
      </c>
      <c r="AB52" s="6">
        <v>3.4413423569725372E-4</v>
      </c>
      <c r="AC52" s="6">
        <v>5.2812888168339227E-2</v>
      </c>
      <c r="AD52" s="6">
        <v>4.3542619141401706E-3</v>
      </c>
      <c r="AE52" s="6">
        <v>2.1503832020670442E-3</v>
      </c>
      <c r="AF52" s="6">
        <v>3.5819569616588717E-3</v>
      </c>
      <c r="AG52" s="6">
        <v>6.3192038898920137E-5</v>
      </c>
      <c r="AH52" s="6">
        <v>0</v>
      </c>
      <c r="AI52" s="6">
        <v>2.1747669527493859E-4</v>
      </c>
      <c r="AJ52" s="6">
        <v>0</v>
      </c>
      <c r="AK52" s="6">
        <v>0</v>
      </c>
      <c r="AL52" s="6">
        <v>1.5879340219238826E-4</v>
      </c>
      <c r="AM52" s="6">
        <v>0</v>
      </c>
      <c r="AN52" s="6">
        <v>3.7291340534257916E-4</v>
      </c>
      <c r="AO52" s="6">
        <v>7.5769705948916521E-3</v>
      </c>
      <c r="AP52" s="6">
        <v>0.34923656817059473</v>
      </c>
      <c r="AQ52" s="6">
        <v>7.6623426699000061E-3</v>
      </c>
      <c r="AR52" s="6">
        <v>0</v>
      </c>
      <c r="AS52" s="6">
        <v>0</v>
      </c>
      <c r="AT52" s="6">
        <v>4.6193010891023485E-5</v>
      </c>
      <c r="AU52" s="6">
        <v>0</v>
      </c>
      <c r="AV52" s="6">
        <v>0</v>
      </c>
      <c r="AW52" s="6">
        <v>0</v>
      </c>
      <c r="AX52" s="6">
        <v>5.3121962524677009E-5</v>
      </c>
      <c r="AY52" s="6">
        <v>0</v>
      </c>
      <c r="AZ52" s="6">
        <v>0.54370930077008717</v>
      </c>
      <c r="BA52" s="6">
        <v>0</v>
      </c>
      <c r="BB52" s="6">
        <v>3.7125649283725878E-3</v>
      </c>
      <c r="BC52" s="6">
        <v>2.7307494193212095E-3</v>
      </c>
      <c r="BD52" s="6">
        <v>1.1633884402485433E-2</v>
      </c>
      <c r="BE52" s="6">
        <v>0</v>
      </c>
      <c r="BF52" s="6">
        <v>2.5598626868775514E-4</v>
      </c>
      <c r="BG52" s="6">
        <v>0</v>
      </c>
      <c r="BH52" s="6">
        <v>0</v>
      </c>
      <c r="BI52" s="6">
        <v>1.5161747192717076E-3</v>
      </c>
      <c r="BJ52" s="6">
        <v>5.5479678436827322E-3</v>
      </c>
      <c r="BK52" s="6">
        <v>0</v>
      </c>
      <c r="BL52" s="6">
        <v>3.3168121586784564E-4</v>
      </c>
      <c r="BM52" s="6">
        <v>0</v>
      </c>
      <c r="BN52" s="6">
        <v>0</v>
      </c>
      <c r="BP52">
        <f t="shared" si="0"/>
        <v>0.99999999999999978</v>
      </c>
      <c r="BQ52" s="8">
        <f t="shared" si="1"/>
        <v>5.9317533284546441E-2</v>
      </c>
    </row>
    <row r="53" spans="1:69" x14ac:dyDescent="0.55000000000000004">
      <c r="A53" s="28">
        <v>646</v>
      </c>
      <c r="B53" s="6">
        <v>3.3503646264630292E-5</v>
      </c>
      <c r="C53" s="6">
        <v>0</v>
      </c>
      <c r="D53" s="6">
        <v>3.8646215509459666E-5</v>
      </c>
      <c r="E53" s="6">
        <v>0</v>
      </c>
      <c r="F53" s="6">
        <v>0</v>
      </c>
      <c r="G53" s="6">
        <v>0</v>
      </c>
      <c r="H53" s="6">
        <v>0</v>
      </c>
      <c r="I53" s="6">
        <v>0</v>
      </c>
      <c r="J53" s="6">
        <v>0</v>
      </c>
      <c r="K53" s="6">
        <v>0</v>
      </c>
      <c r="L53" s="6">
        <v>0</v>
      </c>
      <c r="M53" s="6">
        <v>0</v>
      </c>
      <c r="N53" s="6">
        <v>0</v>
      </c>
      <c r="O53" s="6">
        <v>0</v>
      </c>
      <c r="P53" s="6">
        <v>0</v>
      </c>
      <c r="Q53" s="6">
        <v>2.9194660563227122E-5</v>
      </c>
      <c r="R53" s="6">
        <v>0</v>
      </c>
      <c r="S53" s="6">
        <v>1.1777573641446829E-4</v>
      </c>
      <c r="T53" s="6">
        <v>1.2824362206557049E-4</v>
      </c>
      <c r="U53" s="6">
        <v>0</v>
      </c>
      <c r="V53" s="6">
        <v>0</v>
      </c>
      <c r="W53" s="6">
        <v>0</v>
      </c>
      <c r="X53" s="6">
        <v>1.438021382945655E-4</v>
      </c>
      <c r="Y53" s="6">
        <v>0</v>
      </c>
      <c r="Z53" s="6">
        <v>0</v>
      </c>
      <c r="AA53" s="6">
        <v>0</v>
      </c>
      <c r="AB53" s="6">
        <v>1.3081105937932323E-4</v>
      </c>
      <c r="AC53" s="6">
        <v>-9.1571075899699958E-5</v>
      </c>
      <c r="AD53" s="6">
        <v>7.0883116160593972E-4</v>
      </c>
      <c r="AE53" s="6">
        <v>0</v>
      </c>
      <c r="AF53" s="6">
        <v>3.8137601304347613E-4</v>
      </c>
      <c r="AG53" s="6">
        <v>7.3222070789966008E-3</v>
      </c>
      <c r="AH53" s="6">
        <v>4.6082059710821244E-2</v>
      </c>
      <c r="AI53" s="6">
        <v>0.12015962235102362</v>
      </c>
      <c r="AJ53" s="6">
        <v>3.4866234749076976E-5</v>
      </c>
      <c r="AK53" s="6">
        <v>5.9860788446034602E-4</v>
      </c>
      <c r="AL53" s="6">
        <v>0</v>
      </c>
      <c r="AM53" s="6">
        <v>2.2442633861474834E-4</v>
      </c>
      <c r="AN53" s="6">
        <v>0</v>
      </c>
      <c r="AO53" s="6">
        <v>0</v>
      </c>
      <c r="AP53" s="6">
        <v>4.2771697412049198E-4</v>
      </c>
      <c r="AQ53" s="6">
        <v>0</v>
      </c>
      <c r="AR53" s="6">
        <v>0</v>
      </c>
      <c r="AS53" s="6">
        <v>0</v>
      </c>
      <c r="AT53" s="6">
        <v>1.1706783162066635E-5</v>
      </c>
      <c r="AU53" s="6">
        <v>0</v>
      </c>
      <c r="AV53" s="6">
        <v>0</v>
      </c>
      <c r="AW53" s="6">
        <v>0</v>
      </c>
      <c r="AX53" s="6">
        <v>0</v>
      </c>
      <c r="AY53" s="6">
        <v>0</v>
      </c>
      <c r="AZ53" s="6">
        <v>2.1237538163196325E-3</v>
      </c>
      <c r="BA53" s="6">
        <v>0</v>
      </c>
      <c r="BB53" s="6">
        <v>1.2816223866300768E-3</v>
      </c>
      <c r="BC53" s="6">
        <v>9.6768020440285134E-3</v>
      </c>
      <c r="BD53" s="6">
        <v>1.5484036821826099E-3</v>
      </c>
      <c r="BE53" s="6">
        <v>6.522880997845525E-3</v>
      </c>
      <c r="BF53" s="6">
        <v>0.80209578430555095</v>
      </c>
      <c r="BG53" s="6">
        <v>0</v>
      </c>
      <c r="BH53" s="6">
        <v>0</v>
      </c>
      <c r="BI53" s="6">
        <v>2.68926234253391E-4</v>
      </c>
      <c r="BJ53" s="6">
        <v>0</v>
      </c>
      <c r="BK53" s="6">
        <v>0</v>
      </c>
      <c r="BL53" s="6">
        <v>0</v>
      </c>
      <c r="BM53" s="6">
        <v>0</v>
      </c>
      <c r="BN53" s="6">
        <v>0</v>
      </c>
      <c r="BP53">
        <f t="shared" si="0"/>
        <v>0.99999999999999978</v>
      </c>
      <c r="BQ53" s="8">
        <f t="shared" si="1"/>
        <v>6.1726008570623975E-4</v>
      </c>
    </row>
    <row r="54" spans="1:69" x14ac:dyDescent="0.55000000000000004">
      <c r="A54" s="28">
        <v>649</v>
      </c>
      <c r="B54" s="6">
        <v>5.4666507693263908E-3</v>
      </c>
      <c r="C54" s="6">
        <v>6.8240816109733796E-4</v>
      </c>
      <c r="D54" s="6">
        <v>0.44800908661990529</v>
      </c>
      <c r="E54" s="6">
        <v>6.665676386510644E-4</v>
      </c>
      <c r="F54" s="6">
        <v>6.7112176276750632E-2</v>
      </c>
      <c r="G54" s="6">
        <v>4.5000803504583232E-6</v>
      </c>
      <c r="H54" s="6">
        <v>0</v>
      </c>
      <c r="I54" s="6">
        <v>0</v>
      </c>
      <c r="J54" s="6">
        <v>0</v>
      </c>
      <c r="K54" s="6">
        <v>0</v>
      </c>
      <c r="L54" s="6">
        <v>2.0703165737265931E-3</v>
      </c>
      <c r="M54" s="6">
        <v>0</v>
      </c>
      <c r="N54" s="6">
        <v>2.4660780415900517E-5</v>
      </c>
      <c r="O54" s="6">
        <v>2.6013393883658081E-3</v>
      </c>
      <c r="P54" s="6">
        <v>0</v>
      </c>
      <c r="Q54" s="6">
        <v>1.0526531994641753E-5</v>
      </c>
      <c r="R54" s="6">
        <v>0</v>
      </c>
      <c r="S54" s="6">
        <v>0</v>
      </c>
      <c r="T54" s="6">
        <v>0</v>
      </c>
      <c r="U54" s="6">
        <v>0</v>
      </c>
      <c r="V54" s="6">
        <v>4.8309004105744622E-6</v>
      </c>
      <c r="W54" s="6">
        <v>0</v>
      </c>
      <c r="X54" s="6">
        <v>5.677158220897255E-4</v>
      </c>
      <c r="Y54" s="6">
        <v>0</v>
      </c>
      <c r="Z54" s="6">
        <v>0</v>
      </c>
      <c r="AA54" s="6">
        <v>2.6102410953163574E-3</v>
      </c>
      <c r="AB54" s="6">
        <v>3.0862261379039557E-3</v>
      </c>
      <c r="AC54" s="6">
        <v>3.3568342417747275E-4</v>
      </c>
      <c r="AD54" s="6">
        <v>5.4951396518456387E-3</v>
      </c>
      <c r="AE54" s="6">
        <v>-2.6523883825664224E-3</v>
      </c>
      <c r="AF54" s="6">
        <v>6.4088657206845046E-4</v>
      </c>
      <c r="AG54" s="6">
        <v>0.11238507242090076</v>
      </c>
      <c r="AH54" s="6">
        <v>6.9151923927168149E-4</v>
      </c>
      <c r="AI54" s="6">
        <v>1.6269255920546392E-2</v>
      </c>
      <c r="AJ54" s="6">
        <v>1.123324296643457E-3</v>
      </c>
      <c r="AK54" s="6">
        <v>1.5288950044085956E-3</v>
      </c>
      <c r="AL54" s="6">
        <v>5.0708420552569161E-4</v>
      </c>
      <c r="AM54" s="6">
        <v>4.3478103695170161E-6</v>
      </c>
      <c r="AN54" s="6">
        <v>1.6767084797211478E-3</v>
      </c>
      <c r="AO54" s="6">
        <v>-4.4710100207656592E-3</v>
      </c>
      <c r="AP54" s="6">
        <v>1.3075604808667464E-2</v>
      </c>
      <c r="AQ54" s="6">
        <v>0</v>
      </c>
      <c r="AR54" s="6">
        <v>0</v>
      </c>
      <c r="AS54" s="6">
        <v>7.7920341504489126E-4</v>
      </c>
      <c r="AT54" s="6">
        <v>3.2193631445331656E-3</v>
      </c>
      <c r="AU54" s="6">
        <v>3.2729350281641983E-4</v>
      </c>
      <c r="AV54" s="6">
        <v>5.072445431103186E-5</v>
      </c>
      <c r="AW54" s="6">
        <v>0</v>
      </c>
      <c r="AX54" s="6">
        <v>1.343473404180758E-4</v>
      </c>
      <c r="AY54" s="6">
        <v>1.1449233973061476E-3</v>
      </c>
      <c r="AZ54" s="6">
        <v>7.6140646971944257E-3</v>
      </c>
      <c r="BA54" s="6">
        <v>0</v>
      </c>
      <c r="BB54" s="6">
        <v>4.793630013906881E-3</v>
      </c>
      <c r="BC54" s="6">
        <v>1.5286877587809818E-3</v>
      </c>
      <c r="BD54" s="6">
        <v>0.2492360542713441</v>
      </c>
      <c r="BE54" s="6">
        <v>4.6369015949766543E-2</v>
      </c>
      <c r="BF54" s="6">
        <v>8.0502124441812848E-6</v>
      </c>
      <c r="BG54" s="6">
        <v>5.179304948185093E-4</v>
      </c>
      <c r="BH54" s="6">
        <v>2.5553579120778784E-3</v>
      </c>
      <c r="BI54" s="6">
        <v>7.4630648082800639E-4</v>
      </c>
      <c r="BJ54" s="6">
        <v>1.4043107204842742E-3</v>
      </c>
      <c r="BK54" s="6">
        <v>9.9284665238126338E-6</v>
      </c>
      <c r="BL54" s="6">
        <v>3.3437560281832199E-5</v>
      </c>
      <c r="BM54" s="6">
        <v>0</v>
      </c>
      <c r="BN54" s="6">
        <v>0</v>
      </c>
      <c r="BP54">
        <f t="shared" si="0"/>
        <v>0.99999999999999978</v>
      </c>
      <c r="BQ54" s="8">
        <f t="shared" si="1"/>
        <v>3.1784346934566887E-3</v>
      </c>
    </row>
    <row r="55" spans="1:69" x14ac:dyDescent="0.55000000000000004">
      <c r="A55" s="28">
        <v>650</v>
      </c>
      <c r="B55" s="6">
        <v>0</v>
      </c>
      <c r="C55" s="6">
        <v>2.3330473911566604E-3</v>
      </c>
      <c r="D55" s="6">
        <v>0</v>
      </c>
      <c r="E55" s="6">
        <v>0</v>
      </c>
      <c r="F55" s="6">
        <v>1.3046401011348044E-3</v>
      </c>
      <c r="G55" s="6">
        <v>1.7577412349713396E-3</v>
      </c>
      <c r="H55" s="6">
        <v>6.9991421734699813E-3</v>
      </c>
      <c r="I55" s="6">
        <v>0</v>
      </c>
      <c r="J55" s="6">
        <v>1.5965043297685028E-3</v>
      </c>
      <c r="K55" s="6">
        <v>0</v>
      </c>
      <c r="L55" s="6">
        <v>0</v>
      </c>
      <c r="M55" s="6">
        <v>0</v>
      </c>
      <c r="N55" s="6">
        <v>0</v>
      </c>
      <c r="O55" s="6">
        <v>2.1594500008754753E-2</v>
      </c>
      <c r="P55" s="6">
        <v>0</v>
      </c>
      <c r="Q55" s="6">
        <v>6.1825755865651502E-4</v>
      </c>
      <c r="R55" s="6">
        <v>1.6030368624637414E-2</v>
      </c>
      <c r="S55" s="6">
        <v>1.0314512169530981E-2</v>
      </c>
      <c r="T55" s="6">
        <v>1.2281348110839953E-2</v>
      </c>
      <c r="U55" s="6">
        <v>0</v>
      </c>
      <c r="V55" s="6">
        <v>3.4516269628467214E-3</v>
      </c>
      <c r="W55" s="6">
        <v>4.5249454151483426E-3</v>
      </c>
      <c r="X55" s="6">
        <v>5.4411648551000828E-2</v>
      </c>
      <c r="Y55" s="6">
        <v>0</v>
      </c>
      <c r="Z55" s="6">
        <v>0</v>
      </c>
      <c r="AA55" s="6">
        <v>0</v>
      </c>
      <c r="AB55" s="6">
        <v>-1.9771755407371014E-2</v>
      </c>
      <c r="AC55" s="6">
        <v>3.9130290793009913E-2</v>
      </c>
      <c r="AD55" s="6">
        <v>0.5371545787729014</v>
      </c>
      <c r="AE55" s="6">
        <v>0.12665275089442912</v>
      </c>
      <c r="AF55" s="6">
        <v>5.9566199467316278E-3</v>
      </c>
      <c r="AG55" s="6">
        <v>1.3787633497992428E-3</v>
      </c>
      <c r="AH55" s="6">
        <v>5.560351847343669E-3</v>
      </c>
      <c r="AI55" s="6">
        <v>1.1440744136664035E-2</v>
      </c>
      <c r="AJ55" s="6">
        <v>7.645396300820376E-4</v>
      </c>
      <c r="AK55" s="6">
        <v>4.1920662133781109E-2</v>
      </c>
      <c r="AL55" s="6">
        <v>0</v>
      </c>
      <c r="AM55" s="6">
        <v>0</v>
      </c>
      <c r="AN55" s="6">
        <v>2.3397852320223207E-3</v>
      </c>
      <c r="AO55" s="6">
        <v>5.7940718688949608E-3</v>
      </c>
      <c r="AP55" s="6">
        <v>3.8766848670415536E-3</v>
      </c>
      <c r="AQ55" s="6">
        <v>0</v>
      </c>
      <c r="AR55" s="6">
        <v>0</v>
      </c>
      <c r="AS55" s="6">
        <v>0</v>
      </c>
      <c r="AT55" s="6">
        <v>3.3644843765206718E-2</v>
      </c>
      <c r="AU55" s="6">
        <v>0</v>
      </c>
      <c r="AV55" s="6">
        <v>0</v>
      </c>
      <c r="AW55" s="6">
        <v>0</v>
      </c>
      <c r="AX55" s="6">
        <v>0</v>
      </c>
      <c r="AY55" s="6">
        <v>0</v>
      </c>
      <c r="AZ55" s="6">
        <v>6.1869780469922626E-3</v>
      </c>
      <c r="BA55" s="6">
        <v>0</v>
      </c>
      <c r="BB55" s="6">
        <v>0</v>
      </c>
      <c r="BC55" s="6">
        <v>7.1740460702902136E-3</v>
      </c>
      <c r="BD55" s="6">
        <v>3.9234186059432907E-2</v>
      </c>
      <c r="BE55" s="6">
        <v>1.4931503303402627E-4</v>
      </c>
      <c r="BF55" s="6">
        <v>0</v>
      </c>
      <c r="BG55" s="6">
        <v>7.0504692160754277E-3</v>
      </c>
      <c r="BH55" s="6">
        <v>0</v>
      </c>
      <c r="BI55" s="6">
        <v>0</v>
      </c>
      <c r="BJ55" s="6">
        <v>0</v>
      </c>
      <c r="BK55" s="6">
        <v>7.1437911117216944E-3</v>
      </c>
      <c r="BL55" s="6">
        <v>0</v>
      </c>
      <c r="BM55" s="6">
        <v>0</v>
      </c>
      <c r="BN55" s="6">
        <v>0</v>
      </c>
      <c r="BP55">
        <f t="shared" si="0"/>
        <v>1</v>
      </c>
      <c r="BQ55" s="8">
        <f t="shared" si="1"/>
        <v>0.70293762046034036</v>
      </c>
    </row>
    <row r="56" spans="1:69" x14ac:dyDescent="0.55000000000000004">
      <c r="A56" s="28">
        <v>651</v>
      </c>
      <c r="B56" s="6">
        <v>7.3514076617607995E-4</v>
      </c>
      <c r="C56" s="6">
        <v>0</v>
      </c>
      <c r="D56" s="6">
        <v>3.7854263332947401E-3</v>
      </c>
      <c r="E56" s="6">
        <v>0</v>
      </c>
      <c r="F56" s="6">
        <v>6.6055868870083689E-2</v>
      </c>
      <c r="G56" s="6">
        <v>2.2850586797757557E-2</v>
      </c>
      <c r="H56" s="6">
        <v>3.0857343755909852E-4</v>
      </c>
      <c r="I56" s="6">
        <v>3.3935650762106635E-3</v>
      </c>
      <c r="J56" s="6">
        <v>5.3093452889425255E-4</v>
      </c>
      <c r="K56" s="6">
        <v>0</v>
      </c>
      <c r="L56" s="6">
        <v>1.6961137794531168E-2</v>
      </c>
      <c r="M56" s="6">
        <v>0</v>
      </c>
      <c r="N56" s="6">
        <v>1.6985929593951684E-3</v>
      </c>
      <c r="O56" s="6">
        <v>0</v>
      </c>
      <c r="P56" s="6">
        <v>0</v>
      </c>
      <c r="Q56" s="6">
        <v>1.8506962003766725E-2</v>
      </c>
      <c r="R56" s="6">
        <v>6.4820655138865507E-2</v>
      </c>
      <c r="S56" s="6">
        <v>7.5744908115637647E-3</v>
      </c>
      <c r="T56" s="6">
        <v>2.6063421188087566E-2</v>
      </c>
      <c r="U56" s="6">
        <v>0</v>
      </c>
      <c r="V56" s="6">
        <v>2.4628296011537836E-3</v>
      </c>
      <c r="W56" s="6">
        <v>1.0372538693959096E-2</v>
      </c>
      <c r="X56" s="6">
        <v>7.0376484855318236E-2</v>
      </c>
      <c r="Y56" s="6">
        <v>0</v>
      </c>
      <c r="Z56" s="6">
        <v>0</v>
      </c>
      <c r="AA56" s="6">
        <v>1.3056340552773241E-3</v>
      </c>
      <c r="AB56" s="6">
        <v>1.3671720895602568E-2</v>
      </c>
      <c r="AC56" s="6">
        <v>7.8486050532203915E-3</v>
      </c>
      <c r="AD56" s="6">
        <v>0.39124383843475979</v>
      </c>
      <c r="AE56" s="6">
        <v>4.4107888495850588E-2</v>
      </c>
      <c r="AF56" s="6">
        <v>0</v>
      </c>
      <c r="AG56" s="6">
        <v>7.2669972966341967E-4</v>
      </c>
      <c r="AH56" s="6">
        <v>0</v>
      </c>
      <c r="AI56" s="6">
        <v>9.3652080500148879E-3</v>
      </c>
      <c r="AJ56" s="6">
        <v>3.8792221924740145E-4</v>
      </c>
      <c r="AK56" s="6">
        <v>1.0689503792904768E-4</v>
      </c>
      <c r="AL56" s="6">
        <v>6.9012115922488897E-3</v>
      </c>
      <c r="AM56" s="6">
        <v>0</v>
      </c>
      <c r="AN56" s="6">
        <v>1.1885503123769681E-2</v>
      </c>
      <c r="AO56" s="6">
        <v>6.7373373634093375E-2</v>
      </c>
      <c r="AP56" s="6">
        <v>3.1343296278910477E-3</v>
      </c>
      <c r="AQ56" s="6">
        <v>0</v>
      </c>
      <c r="AR56" s="6">
        <v>0</v>
      </c>
      <c r="AS56" s="6">
        <v>5.20084661443973E-5</v>
      </c>
      <c r="AT56" s="6">
        <v>4.3830932441381457E-3</v>
      </c>
      <c r="AU56" s="6">
        <v>1.2804447227903644E-2</v>
      </c>
      <c r="AV56" s="6">
        <v>8.1171090989266448E-2</v>
      </c>
      <c r="AW56" s="6">
        <v>1.6270707682060055E-4</v>
      </c>
      <c r="AX56" s="6">
        <v>5.7194120412348891E-4</v>
      </c>
      <c r="AY56" s="6">
        <v>4.9279414303577849E-3</v>
      </c>
      <c r="AZ56" s="6">
        <v>2.7047862874008894E-3</v>
      </c>
      <c r="BA56" s="6">
        <v>0</v>
      </c>
      <c r="BB56" s="6">
        <v>0</v>
      </c>
      <c r="BC56" s="6">
        <v>4.9616177984064937E-4</v>
      </c>
      <c r="BD56" s="6">
        <v>2.4049273485912373E-3</v>
      </c>
      <c r="BE56" s="6">
        <v>1.4678708023712295E-2</v>
      </c>
      <c r="BF56" s="6">
        <v>0</v>
      </c>
      <c r="BG56" s="6">
        <v>9.1725142352940719E-4</v>
      </c>
      <c r="BH56" s="6">
        <v>5.326605482591551E-5</v>
      </c>
      <c r="BI56" s="6">
        <v>0</v>
      </c>
      <c r="BJ56" s="6">
        <v>0</v>
      </c>
      <c r="BK56" s="6">
        <v>1.1563063715972784E-4</v>
      </c>
      <c r="BL56" s="6">
        <v>0</v>
      </c>
      <c r="BM56" s="6">
        <v>0</v>
      </c>
      <c r="BN56" s="6">
        <v>0</v>
      </c>
      <c r="BP56">
        <f t="shared" si="0"/>
        <v>1.0000000000000002</v>
      </c>
      <c r="BQ56" s="8">
        <f t="shared" si="1"/>
        <v>0.44320033198383074</v>
      </c>
    </row>
    <row r="57" spans="1:69" x14ac:dyDescent="0.55000000000000004">
      <c r="A57" s="28">
        <v>652</v>
      </c>
      <c r="B57" s="6">
        <v>0</v>
      </c>
      <c r="C57" s="6">
        <v>0</v>
      </c>
      <c r="D57" s="6">
        <v>0</v>
      </c>
      <c r="E57" s="6">
        <v>0</v>
      </c>
      <c r="F57" s="6">
        <v>-2.0113812589053227E-5</v>
      </c>
      <c r="G57" s="6">
        <v>0</v>
      </c>
      <c r="H57" s="6">
        <v>0</v>
      </c>
      <c r="I57" s="6">
        <v>0</v>
      </c>
      <c r="J57" s="6">
        <v>0</v>
      </c>
      <c r="K57" s="6">
        <v>0</v>
      </c>
      <c r="L57" s="6">
        <v>0</v>
      </c>
      <c r="M57" s="6">
        <v>0</v>
      </c>
      <c r="N57" s="6">
        <v>0</v>
      </c>
      <c r="O57" s="6">
        <v>0</v>
      </c>
      <c r="P57" s="6">
        <v>0</v>
      </c>
      <c r="Q57" s="6">
        <v>0</v>
      </c>
      <c r="R57" s="6">
        <v>2.4637203073313605E-4</v>
      </c>
      <c r="S57" s="6">
        <v>0</v>
      </c>
      <c r="T57" s="6">
        <v>0</v>
      </c>
      <c r="U57" s="6">
        <v>0</v>
      </c>
      <c r="V57" s="6">
        <v>0</v>
      </c>
      <c r="W57" s="6">
        <v>0</v>
      </c>
      <c r="X57" s="6">
        <v>0</v>
      </c>
      <c r="Y57" s="6">
        <v>0</v>
      </c>
      <c r="Z57" s="6">
        <v>0</v>
      </c>
      <c r="AA57" s="6">
        <v>0</v>
      </c>
      <c r="AB57" s="6">
        <v>-1.5250807736274556E-4</v>
      </c>
      <c r="AC57" s="6">
        <v>0</v>
      </c>
      <c r="AD57" s="6">
        <v>0.13013373741079462</v>
      </c>
      <c r="AE57" s="6">
        <v>1.2063346846631002E-2</v>
      </c>
      <c r="AF57" s="6">
        <v>0</v>
      </c>
      <c r="AG57" s="6">
        <v>0</v>
      </c>
      <c r="AH57" s="6">
        <v>0</v>
      </c>
      <c r="AI57" s="6">
        <v>6.6444641519259606E-5</v>
      </c>
      <c r="AJ57" s="6">
        <v>0</v>
      </c>
      <c r="AK57" s="6">
        <v>0</v>
      </c>
      <c r="AL57" s="6">
        <v>3.2662505437811643E-2</v>
      </c>
      <c r="AM57" s="6">
        <v>7.3911609219940802E-5</v>
      </c>
      <c r="AN57" s="6">
        <v>1.0645038632069115E-2</v>
      </c>
      <c r="AO57" s="6">
        <v>0.72169092060102724</v>
      </c>
      <c r="AP57" s="6">
        <v>5.0487820236834943E-3</v>
      </c>
      <c r="AQ57" s="6">
        <v>0</v>
      </c>
      <c r="AR57" s="6">
        <v>0</v>
      </c>
      <c r="AS57" s="6">
        <v>2.5016236966749199E-4</v>
      </c>
      <c r="AT57" s="6">
        <v>0</v>
      </c>
      <c r="AU57" s="6">
        <v>1.2937084785795824E-2</v>
      </c>
      <c r="AV57" s="6">
        <v>4.1971908302338129E-2</v>
      </c>
      <c r="AW57" s="6">
        <v>0</v>
      </c>
      <c r="AX57" s="6">
        <v>4.4157448585246691E-5</v>
      </c>
      <c r="AY57" s="6">
        <v>4.6704556349133879E-4</v>
      </c>
      <c r="AZ57" s="6">
        <v>0</v>
      </c>
      <c r="BA57" s="6">
        <v>4.7758270572884829E-4</v>
      </c>
      <c r="BB57" s="6">
        <v>0</v>
      </c>
      <c r="BC57" s="6">
        <v>6.8185089351137167E-4</v>
      </c>
      <c r="BD57" s="6">
        <v>1.5751464964140861E-2</v>
      </c>
      <c r="BE57" s="6">
        <v>2.7192270548962939E-3</v>
      </c>
      <c r="BF57" s="6">
        <v>6.5039941910187296E-4</v>
      </c>
      <c r="BG57" s="6">
        <v>1.0775422728492363E-2</v>
      </c>
      <c r="BH57" s="6">
        <v>0</v>
      </c>
      <c r="BI57" s="6">
        <v>0</v>
      </c>
      <c r="BJ57" s="6">
        <v>8.1525642071275022E-4</v>
      </c>
      <c r="BK57" s="6">
        <v>0</v>
      </c>
      <c r="BL57" s="6">
        <v>0</v>
      </c>
      <c r="BM57" s="6">
        <v>0</v>
      </c>
      <c r="BN57" s="6">
        <v>0</v>
      </c>
      <c r="BP57">
        <f t="shared" si="0"/>
        <v>0.99999999999999978</v>
      </c>
      <c r="BQ57" s="8">
        <f t="shared" si="1"/>
        <v>0.14219708425742561</v>
      </c>
    </row>
    <row r="58" spans="1:69" x14ac:dyDescent="0.55000000000000004">
      <c r="A58" s="28">
        <v>654</v>
      </c>
      <c r="B58" s="6">
        <v>0</v>
      </c>
      <c r="C58" s="6">
        <v>0</v>
      </c>
      <c r="D58" s="6">
        <v>0</v>
      </c>
      <c r="E58" s="6">
        <v>0</v>
      </c>
      <c r="F58" s="6">
        <v>1.0631229082052491E-2</v>
      </c>
      <c r="G58" s="6">
        <v>1.9377772137394551E-4</v>
      </c>
      <c r="H58" s="6">
        <v>1.7181311437189455E-3</v>
      </c>
      <c r="I58" s="6">
        <v>0</v>
      </c>
      <c r="J58" s="6">
        <v>6.4589587199074695E-3</v>
      </c>
      <c r="K58" s="6">
        <v>0</v>
      </c>
      <c r="L58" s="6">
        <v>2.5883468269781895E-3</v>
      </c>
      <c r="M58" s="6">
        <v>0</v>
      </c>
      <c r="N58" s="6">
        <v>2.2768093019361626E-3</v>
      </c>
      <c r="O58" s="6">
        <v>3.2405828684880096E-4</v>
      </c>
      <c r="P58" s="6">
        <v>0</v>
      </c>
      <c r="Q58" s="6">
        <v>1.2100024372133584E-2</v>
      </c>
      <c r="R58" s="6">
        <v>0</v>
      </c>
      <c r="S58" s="6">
        <v>9.802409145730274E-4</v>
      </c>
      <c r="T58" s="6">
        <v>3.8424814261582991E-4</v>
      </c>
      <c r="U58" s="6">
        <v>0</v>
      </c>
      <c r="V58" s="6">
        <v>5.3427930315205763E-4</v>
      </c>
      <c r="W58" s="6">
        <v>4.0031657386664997E-2</v>
      </c>
      <c r="X58" s="6">
        <v>3.729183846861577E-3</v>
      </c>
      <c r="Y58" s="6">
        <v>-1.9608531487517909E-5</v>
      </c>
      <c r="Z58" s="6">
        <v>0</v>
      </c>
      <c r="AA58" s="6">
        <v>0</v>
      </c>
      <c r="AB58" s="6">
        <v>5.0951001919721989E-2</v>
      </c>
      <c r="AC58" s="6">
        <v>4.3445897189348525E-5</v>
      </c>
      <c r="AD58" s="6">
        <v>0.68458147476016373</v>
      </c>
      <c r="AE58" s="6">
        <v>0.13346542973185727</v>
      </c>
      <c r="AF58" s="6">
        <v>5.2616138464608943E-4</v>
      </c>
      <c r="AG58" s="6">
        <v>0</v>
      </c>
      <c r="AH58" s="6">
        <v>0</v>
      </c>
      <c r="AI58" s="6">
        <v>2.9224506621485652E-3</v>
      </c>
      <c r="AJ58" s="6">
        <v>1.2628241544475397E-3</v>
      </c>
      <c r="AK58" s="6">
        <v>3.6804135722891709E-3</v>
      </c>
      <c r="AL58" s="6">
        <v>-1.7784555464686192E-3</v>
      </c>
      <c r="AM58" s="6">
        <v>0</v>
      </c>
      <c r="AN58" s="6">
        <v>-5.1220307477054959E-4</v>
      </c>
      <c r="AO58" s="6">
        <v>-4.6902270116566704E-3</v>
      </c>
      <c r="AP58" s="6">
        <v>2.3673184934172569E-2</v>
      </c>
      <c r="AQ58" s="6">
        <v>0</v>
      </c>
      <c r="AR58" s="6">
        <v>0</v>
      </c>
      <c r="AS58" s="6">
        <v>3.1035441358569357E-4</v>
      </c>
      <c r="AT58" s="6">
        <v>1.6954205150393779E-3</v>
      </c>
      <c r="AU58" s="6">
        <v>4.6004544836970363E-4</v>
      </c>
      <c r="AV58" s="6">
        <v>1.5216136248492353E-3</v>
      </c>
      <c r="AW58" s="6">
        <v>0</v>
      </c>
      <c r="AX58" s="6">
        <v>6.2124043808465994E-3</v>
      </c>
      <c r="AY58" s="6">
        <v>8.5435687846236261E-3</v>
      </c>
      <c r="AZ58" s="6">
        <v>4.8411225801819604E-3</v>
      </c>
      <c r="BA58" s="6">
        <v>0</v>
      </c>
      <c r="BB58" s="6">
        <v>0</v>
      </c>
      <c r="BC58" s="6">
        <v>-1.088070624760505E-2</v>
      </c>
      <c r="BD58" s="6">
        <v>3.4911683554143908E-3</v>
      </c>
      <c r="BE58" s="6">
        <v>9.0641295571597185E-4</v>
      </c>
      <c r="BF58" s="6">
        <v>3.6831296925226946E-7</v>
      </c>
      <c r="BG58" s="6">
        <v>3.8617990655660193E-4</v>
      </c>
      <c r="BH58" s="6">
        <v>2.0764583215497458E-3</v>
      </c>
      <c r="BI58" s="6">
        <v>9.3957390115373114E-4</v>
      </c>
      <c r="BJ58" s="6">
        <v>1.6323781129084463E-3</v>
      </c>
      <c r="BK58" s="6">
        <v>1.5278599121441054E-3</v>
      </c>
      <c r="BL58" s="6">
        <v>1.0530556369350787E-4</v>
      </c>
      <c r="BM58" s="6">
        <v>1.7363325693320951E-4</v>
      </c>
      <c r="BN58" s="6">
        <v>0</v>
      </c>
      <c r="BP58">
        <f t="shared" si="0"/>
        <v>1.0000000000000002</v>
      </c>
      <c r="BQ58" s="8">
        <f t="shared" si="1"/>
        <v>0.8180903503892103</v>
      </c>
    </row>
    <row r="59" spans="1:69" x14ac:dyDescent="0.55000000000000004">
      <c r="A59" s="28">
        <v>655</v>
      </c>
      <c r="B59" s="6">
        <v>0</v>
      </c>
      <c r="C59" s="6">
        <v>0</v>
      </c>
      <c r="D59" s="6">
        <v>0</v>
      </c>
      <c r="E59" s="6">
        <v>0</v>
      </c>
      <c r="F59" s="6">
        <v>5.5392208157297321E-3</v>
      </c>
      <c r="G59" s="6">
        <v>0</v>
      </c>
      <c r="H59" s="6">
        <v>1.2304914653820341E-4</v>
      </c>
      <c r="I59" s="6">
        <v>0</v>
      </c>
      <c r="J59" s="6">
        <v>4.2771601086431235E-3</v>
      </c>
      <c r="K59" s="6">
        <v>0</v>
      </c>
      <c r="L59" s="6">
        <v>0</v>
      </c>
      <c r="M59" s="6">
        <v>0</v>
      </c>
      <c r="N59" s="6">
        <v>0</v>
      </c>
      <c r="O59" s="6">
        <v>0</v>
      </c>
      <c r="P59" s="6">
        <v>0</v>
      </c>
      <c r="Q59" s="6">
        <v>7.5910824716980346E-5</v>
      </c>
      <c r="R59" s="6">
        <v>1.4117458118539877E-3</v>
      </c>
      <c r="S59" s="6">
        <v>0</v>
      </c>
      <c r="T59" s="6">
        <v>0</v>
      </c>
      <c r="U59" s="6">
        <v>0</v>
      </c>
      <c r="V59" s="6">
        <v>5.6879589904669677E-4</v>
      </c>
      <c r="W59" s="6">
        <v>9.3623350484275765E-5</v>
      </c>
      <c r="X59" s="6">
        <v>1.4532552310060458E-4</v>
      </c>
      <c r="Y59" s="6">
        <v>0</v>
      </c>
      <c r="Z59" s="6">
        <v>0</v>
      </c>
      <c r="AA59" s="6">
        <v>0</v>
      </c>
      <c r="AB59" s="6">
        <v>8.7569096460941142E-3</v>
      </c>
      <c r="AC59" s="6">
        <v>3.1100434853744673E-6</v>
      </c>
      <c r="AD59" s="6">
        <v>0.60992977228173151</v>
      </c>
      <c r="AE59" s="6">
        <v>4.0678225410654835E-2</v>
      </c>
      <c r="AF59" s="6">
        <v>0</v>
      </c>
      <c r="AG59" s="6">
        <v>0</v>
      </c>
      <c r="AH59" s="6">
        <v>0</v>
      </c>
      <c r="AI59" s="6">
        <v>8.8461989485526534E-5</v>
      </c>
      <c r="AJ59" s="6">
        <v>2.0482120705454334E-6</v>
      </c>
      <c r="AK59" s="6">
        <v>1.2035718767077778E-4</v>
      </c>
      <c r="AL59" s="6">
        <v>3.0637378822971097E-4</v>
      </c>
      <c r="AM59" s="6">
        <v>0</v>
      </c>
      <c r="AN59" s="6">
        <v>1.7617277810145788E-2</v>
      </c>
      <c r="AO59" s="6">
        <v>0.29034402901123207</v>
      </c>
      <c r="AP59" s="6">
        <v>1.5637550530381201E-3</v>
      </c>
      <c r="AQ59" s="6">
        <v>0</v>
      </c>
      <c r="AR59" s="6">
        <v>0</v>
      </c>
      <c r="AS59" s="6">
        <v>0</v>
      </c>
      <c r="AT59" s="6">
        <v>0</v>
      </c>
      <c r="AU59" s="6">
        <v>6.889482425071398E-6</v>
      </c>
      <c r="AV59" s="6">
        <v>2.6126225092351096E-3</v>
      </c>
      <c r="AW59" s="6">
        <v>4.7394693379244504E-5</v>
      </c>
      <c r="AX59" s="6">
        <v>0</v>
      </c>
      <c r="AY59" s="6">
        <v>2.2643278881866549E-4</v>
      </c>
      <c r="AZ59" s="6">
        <v>0</v>
      </c>
      <c r="BA59" s="6">
        <v>0</v>
      </c>
      <c r="BB59" s="6">
        <v>9.9585605188709471E-4</v>
      </c>
      <c r="BC59" s="6">
        <v>-2.1705090098205375E-5</v>
      </c>
      <c r="BD59" s="6">
        <v>1.4096830962152652E-2</v>
      </c>
      <c r="BE59" s="6">
        <v>5.0297937375465751E-5</v>
      </c>
      <c r="BF59" s="6">
        <v>3.4849969529159163E-5</v>
      </c>
      <c r="BG59" s="6">
        <v>0</v>
      </c>
      <c r="BH59" s="6">
        <v>0</v>
      </c>
      <c r="BI59" s="6">
        <v>0</v>
      </c>
      <c r="BJ59" s="6">
        <v>1.3813469770468696E-4</v>
      </c>
      <c r="BK59" s="6">
        <v>1.6724408363922612E-4</v>
      </c>
      <c r="BL59" s="6">
        <v>0</v>
      </c>
      <c r="BM59" s="6">
        <v>0</v>
      </c>
      <c r="BN59" s="6">
        <v>0</v>
      </c>
      <c r="BP59">
        <f t="shared" si="0"/>
        <v>1.0000000000000002</v>
      </c>
      <c r="BQ59" s="8">
        <f t="shared" si="1"/>
        <v>0.65061110773587172</v>
      </c>
    </row>
    <row r="60" spans="1:69" x14ac:dyDescent="0.55000000000000004">
      <c r="A60" s="28">
        <v>656</v>
      </c>
      <c r="B60" s="6">
        <v>0</v>
      </c>
      <c r="C60" s="6">
        <v>0</v>
      </c>
      <c r="D60" s="6">
        <v>0</v>
      </c>
      <c r="E60" s="6">
        <v>0</v>
      </c>
      <c r="F60" s="6">
        <v>0</v>
      </c>
      <c r="G60" s="6">
        <v>1.3195136989868823E-4</v>
      </c>
      <c r="H60" s="6">
        <v>0</v>
      </c>
      <c r="I60" s="6">
        <v>0</v>
      </c>
      <c r="J60" s="6">
        <v>1.8979870005686463E-3</v>
      </c>
      <c r="K60" s="6">
        <v>0</v>
      </c>
      <c r="L60" s="6">
        <v>0</v>
      </c>
      <c r="M60" s="6">
        <v>0</v>
      </c>
      <c r="N60" s="6">
        <v>0</v>
      </c>
      <c r="O60" s="6">
        <v>0</v>
      </c>
      <c r="P60" s="6">
        <v>0</v>
      </c>
      <c r="Q60" s="6">
        <v>0</v>
      </c>
      <c r="R60" s="6">
        <v>0</v>
      </c>
      <c r="S60" s="6">
        <v>0</v>
      </c>
      <c r="T60" s="6">
        <v>0</v>
      </c>
      <c r="U60" s="6">
        <v>0</v>
      </c>
      <c r="V60" s="6">
        <v>0</v>
      </c>
      <c r="W60" s="6">
        <v>6.3775418328966592E-4</v>
      </c>
      <c r="X60" s="6">
        <v>0</v>
      </c>
      <c r="Y60" s="6">
        <v>0</v>
      </c>
      <c r="Z60" s="6">
        <v>0</v>
      </c>
      <c r="AA60" s="6">
        <v>3.2934084291557362E-4</v>
      </c>
      <c r="AB60" s="6">
        <v>5.3993191565472403E-4</v>
      </c>
      <c r="AC60" s="6">
        <v>0</v>
      </c>
      <c r="AD60" s="6">
        <v>0.92300534750214314</v>
      </c>
      <c r="AE60" s="6">
        <v>3.9085647873400402E-2</v>
      </c>
      <c r="AF60" s="6">
        <v>0</v>
      </c>
      <c r="AG60" s="6">
        <v>0</v>
      </c>
      <c r="AH60" s="6">
        <v>0</v>
      </c>
      <c r="AI60" s="6">
        <v>0</v>
      </c>
      <c r="AJ60" s="6">
        <v>0</v>
      </c>
      <c r="AK60" s="6">
        <v>3.6899264377252384E-5</v>
      </c>
      <c r="AL60" s="6">
        <v>-3.0290744488511881E-3</v>
      </c>
      <c r="AM60" s="6">
        <v>0</v>
      </c>
      <c r="AN60" s="6">
        <v>3.3256310253625726E-3</v>
      </c>
      <c r="AO60" s="6">
        <v>8.9427818650173307E-3</v>
      </c>
      <c r="AP60" s="6">
        <v>6.7637782217447719E-4</v>
      </c>
      <c r="AQ60" s="6">
        <v>0</v>
      </c>
      <c r="AR60" s="6">
        <v>0</v>
      </c>
      <c r="AS60" s="6">
        <v>0</v>
      </c>
      <c r="AT60" s="6">
        <v>0</v>
      </c>
      <c r="AU60" s="6">
        <v>5.1025857361766472E-3</v>
      </c>
      <c r="AV60" s="6">
        <v>0</v>
      </c>
      <c r="AW60" s="6">
        <v>1.6855981131810699E-3</v>
      </c>
      <c r="AX60" s="6">
        <v>2.812111121969283E-4</v>
      </c>
      <c r="AY60" s="6">
        <v>0</v>
      </c>
      <c r="AZ60" s="6">
        <v>1.0110651073451738E-3</v>
      </c>
      <c r="BA60" s="6">
        <v>0</v>
      </c>
      <c r="BB60" s="6">
        <v>0</v>
      </c>
      <c r="BC60" s="6">
        <v>-3.6913952405425762E-5</v>
      </c>
      <c r="BD60" s="6">
        <v>1.4113128175326955E-2</v>
      </c>
      <c r="BE60" s="6">
        <v>6.2794258046982492E-4</v>
      </c>
      <c r="BF60" s="6">
        <v>0</v>
      </c>
      <c r="BG60" s="6">
        <v>-7.9388792277306408E-4</v>
      </c>
      <c r="BH60" s="6">
        <v>2.3934435669142706E-3</v>
      </c>
      <c r="BI60" s="6">
        <v>0</v>
      </c>
      <c r="BJ60" s="6">
        <v>3.5251267616195262E-5</v>
      </c>
      <c r="BK60" s="6">
        <v>0</v>
      </c>
      <c r="BL60" s="6">
        <v>0</v>
      </c>
      <c r="BM60" s="6">
        <v>0</v>
      </c>
      <c r="BN60" s="6">
        <v>0</v>
      </c>
      <c r="BP60">
        <f t="shared" si="0"/>
        <v>0.99999999999999967</v>
      </c>
      <c r="BQ60" s="8">
        <f t="shared" si="1"/>
        <v>0.96209099537554355</v>
      </c>
    </row>
    <row r="61" spans="1:69" x14ac:dyDescent="0.55000000000000004">
      <c r="A61" s="28">
        <v>657</v>
      </c>
      <c r="B61" s="6">
        <v>2.5063625650964391E-3</v>
      </c>
      <c r="C61" s="6">
        <v>9.3808408999110977E-6</v>
      </c>
      <c r="D61" s="6">
        <v>0</v>
      </c>
      <c r="E61" s="6">
        <v>0</v>
      </c>
      <c r="F61" s="6">
        <v>2.7163907373316393E-3</v>
      </c>
      <c r="G61" s="6">
        <v>5.3372149009580337E-2</v>
      </c>
      <c r="H61" s="6">
        <v>0</v>
      </c>
      <c r="I61" s="6">
        <v>0</v>
      </c>
      <c r="J61" s="6">
        <v>1.0939306264967849E-3</v>
      </c>
      <c r="K61" s="6">
        <v>0</v>
      </c>
      <c r="L61" s="6">
        <v>2.2488802459447673E-4</v>
      </c>
      <c r="M61" s="6">
        <v>6.0667774267905053E-5</v>
      </c>
      <c r="N61" s="6">
        <v>5.3302988647475652E-4</v>
      </c>
      <c r="O61" s="6">
        <v>0</v>
      </c>
      <c r="P61" s="6">
        <v>0</v>
      </c>
      <c r="Q61" s="6">
        <v>6.2241354043819739E-4</v>
      </c>
      <c r="R61" s="6">
        <v>8.3977287736004144E-5</v>
      </c>
      <c r="S61" s="6">
        <v>0</v>
      </c>
      <c r="T61" s="6">
        <v>1.0560755563629196E-3</v>
      </c>
      <c r="U61" s="6">
        <v>1.7117334461093123E-3</v>
      </c>
      <c r="V61" s="6">
        <v>9.3262901843772072E-3</v>
      </c>
      <c r="W61" s="6">
        <v>1.869027513907898E-2</v>
      </c>
      <c r="X61" s="6">
        <v>0.16952991329255437</v>
      </c>
      <c r="Y61" s="6">
        <v>0</v>
      </c>
      <c r="Z61" s="6">
        <v>0</v>
      </c>
      <c r="AA61" s="6">
        <v>0</v>
      </c>
      <c r="AB61" s="6">
        <v>4.1832785324020039E-3</v>
      </c>
      <c r="AC61" s="6">
        <v>7.2464519409815638E-4</v>
      </c>
      <c r="AD61" s="6">
        <v>0.37196567928129959</v>
      </c>
      <c r="AE61" s="6">
        <v>2.0020091137574025E-2</v>
      </c>
      <c r="AF61" s="6">
        <v>6.574093302657697E-5</v>
      </c>
      <c r="AG61" s="6">
        <v>4.7370544862371864E-5</v>
      </c>
      <c r="AH61" s="6">
        <v>0</v>
      </c>
      <c r="AI61" s="6">
        <v>1.0249596823315506E-3</v>
      </c>
      <c r="AJ61" s="6">
        <v>2.7225616796157826E-4</v>
      </c>
      <c r="AK61" s="6">
        <v>4.4289576523932265E-4</v>
      </c>
      <c r="AL61" s="6">
        <v>2.2802197592231903E-5</v>
      </c>
      <c r="AM61" s="6">
        <v>0</v>
      </c>
      <c r="AN61" s="6">
        <v>3.748840683411495E-4</v>
      </c>
      <c r="AO61" s="6">
        <v>8.4623199907662983E-4</v>
      </c>
      <c r="AP61" s="6">
        <v>9.430724459480466E-4</v>
      </c>
      <c r="AQ61" s="6">
        <v>0</v>
      </c>
      <c r="AR61" s="6">
        <v>1.604410472382699E-4</v>
      </c>
      <c r="AS61" s="6">
        <v>0</v>
      </c>
      <c r="AT61" s="6">
        <v>1.0126204994454434E-4</v>
      </c>
      <c r="AU61" s="6">
        <v>2.1013083615800858E-5</v>
      </c>
      <c r="AV61" s="6">
        <v>2.3257581132877189E-3</v>
      </c>
      <c r="AW61" s="6">
        <v>2.1463363978996592E-5</v>
      </c>
      <c r="AX61" s="6">
        <v>5.0994731430970804E-3</v>
      </c>
      <c r="AY61" s="6">
        <v>3.397358135825992E-3</v>
      </c>
      <c r="AZ61" s="6">
        <v>6.1983793676071786E-4</v>
      </c>
      <c r="BA61" s="6">
        <v>0</v>
      </c>
      <c r="BB61" s="6">
        <v>0</v>
      </c>
      <c r="BC61" s="6">
        <v>5.3713873981695382E-3</v>
      </c>
      <c r="BD61" s="6">
        <v>0.3084389844811119</v>
      </c>
      <c r="BE61" s="6">
        <v>3.8883729619847724E-3</v>
      </c>
      <c r="BF61" s="6">
        <v>9.5992493900791875E-4</v>
      </c>
      <c r="BG61" s="6">
        <v>1.228409708740824E-3</v>
      </c>
      <c r="BH61" s="6">
        <v>1.7343298655755638E-4</v>
      </c>
      <c r="BI61" s="6">
        <v>4.5028036319573268E-5</v>
      </c>
      <c r="BJ61" s="6">
        <v>0</v>
      </c>
      <c r="BK61" s="6">
        <v>1.9211962163017929E-5</v>
      </c>
      <c r="BL61" s="6">
        <v>5.6572547910432522E-3</v>
      </c>
      <c r="BM61" s="6">
        <v>0</v>
      </c>
      <c r="BN61" s="6">
        <v>0</v>
      </c>
      <c r="BP61">
        <f t="shared" si="0"/>
        <v>0.99999999999999989</v>
      </c>
      <c r="BQ61" s="8">
        <f t="shared" si="1"/>
        <v>0.39271041561297176</v>
      </c>
    </row>
    <row r="62" spans="1:69" x14ac:dyDescent="0.55000000000000004">
      <c r="A62" s="28">
        <v>658</v>
      </c>
      <c r="B62" s="6">
        <v>2.5485852036109678E-2</v>
      </c>
      <c r="C62" s="6">
        <v>0</v>
      </c>
      <c r="D62" s="6">
        <v>0</v>
      </c>
      <c r="E62" s="6">
        <v>0</v>
      </c>
      <c r="F62" s="6">
        <v>2.7452003812595448E-4</v>
      </c>
      <c r="G62" s="6">
        <v>9.3137256267656254E-4</v>
      </c>
      <c r="H62" s="6">
        <v>5.936163769907942E-4</v>
      </c>
      <c r="I62" s="6">
        <v>0</v>
      </c>
      <c r="J62" s="6">
        <v>4.0268014230698925E-3</v>
      </c>
      <c r="K62" s="6">
        <v>0</v>
      </c>
      <c r="L62" s="6">
        <v>1.9465459790968377E-3</v>
      </c>
      <c r="M62" s="6">
        <v>7.3045525367760472E-4</v>
      </c>
      <c r="N62" s="6">
        <v>0</v>
      </c>
      <c r="O62" s="6">
        <v>9.2832737934120261E-4</v>
      </c>
      <c r="P62" s="6">
        <v>0</v>
      </c>
      <c r="Q62" s="6">
        <v>0</v>
      </c>
      <c r="R62" s="6">
        <v>0</v>
      </c>
      <c r="S62" s="6">
        <v>0</v>
      </c>
      <c r="T62" s="6">
        <v>0</v>
      </c>
      <c r="U62" s="6">
        <v>0</v>
      </c>
      <c r="V62" s="6">
        <v>0</v>
      </c>
      <c r="W62" s="6">
        <v>0</v>
      </c>
      <c r="X62" s="6">
        <v>4.1453368041771455E-4</v>
      </c>
      <c r="Y62" s="6">
        <v>0</v>
      </c>
      <c r="Z62" s="6">
        <v>0</v>
      </c>
      <c r="AA62" s="6">
        <v>1.8543222778297892E-4</v>
      </c>
      <c r="AB62" s="6">
        <v>6.2857475772505177E-3</v>
      </c>
      <c r="AC62" s="6">
        <v>1.8789380497167382E-3</v>
      </c>
      <c r="AD62" s="6">
        <v>0.60956709427498212</v>
      </c>
      <c r="AE62" s="6">
        <v>5.6321263485699678E-2</v>
      </c>
      <c r="AF62" s="6">
        <v>4.6260870243552396E-4</v>
      </c>
      <c r="AG62" s="6">
        <v>0</v>
      </c>
      <c r="AH62" s="6">
        <v>0</v>
      </c>
      <c r="AI62" s="6">
        <v>1.4466240621329356E-3</v>
      </c>
      <c r="AJ62" s="6">
        <v>0</v>
      </c>
      <c r="AK62" s="6">
        <v>1.4242004982917717E-2</v>
      </c>
      <c r="AL62" s="6">
        <v>5.8378108272892962E-4</v>
      </c>
      <c r="AM62" s="6">
        <v>0</v>
      </c>
      <c r="AN62" s="6">
        <v>0.11048719318020435</v>
      </c>
      <c r="AO62" s="6">
        <v>1.2434082876271291E-2</v>
      </c>
      <c r="AP62" s="6">
        <v>2.4747621846256688E-4</v>
      </c>
      <c r="AQ62" s="6">
        <v>0</v>
      </c>
      <c r="AR62" s="6">
        <v>0</v>
      </c>
      <c r="AS62" s="6">
        <v>0</v>
      </c>
      <c r="AT62" s="6">
        <v>0</v>
      </c>
      <c r="AU62" s="6">
        <v>0</v>
      </c>
      <c r="AV62" s="6">
        <v>0</v>
      </c>
      <c r="AW62" s="6">
        <v>1.4318840789670979E-2</v>
      </c>
      <c r="AX62" s="6">
        <v>1.0535038517649327E-4</v>
      </c>
      <c r="AY62" s="6">
        <v>7.5909293525694655E-3</v>
      </c>
      <c r="AZ62" s="6">
        <v>3.7231253742862365E-4</v>
      </c>
      <c r="BA62" s="6">
        <v>0</v>
      </c>
      <c r="BB62" s="6">
        <v>-9.9146634019882428E-4</v>
      </c>
      <c r="BC62" s="6">
        <v>1.5864660079174892E-2</v>
      </c>
      <c r="BD62" s="6">
        <v>0.11170360948107594</v>
      </c>
      <c r="BE62" s="6">
        <v>9.7850163412636654E-4</v>
      </c>
      <c r="BF62" s="6">
        <v>0</v>
      </c>
      <c r="BG62" s="6">
        <v>0</v>
      </c>
      <c r="BH62" s="6">
        <v>0</v>
      </c>
      <c r="BI62" s="6">
        <v>0</v>
      </c>
      <c r="BJ62" s="6">
        <v>1.2958226958978262E-4</v>
      </c>
      <c r="BK62" s="6">
        <v>4.5340836129464934E-4</v>
      </c>
      <c r="BL62" s="6">
        <v>0</v>
      </c>
      <c r="BM62" s="6">
        <v>0</v>
      </c>
      <c r="BN62" s="6">
        <v>0</v>
      </c>
      <c r="BP62">
        <f t="shared" si="0"/>
        <v>0.99999999999999978</v>
      </c>
      <c r="BQ62" s="8">
        <f t="shared" si="1"/>
        <v>0.66776729581039851</v>
      </c>
    </row>
    <row r="63" spans="1:69" x14ac:dyDescent="0.55000000000000004">
      <c r="A63" s="28">
        <v>659</v>
      </c>
      <c r="B63" s="6">
        <v>6.4447069563366131E-4</v>
      </c>
      <c r="C63" s="6">
        <v>4.4587382153453371E-5</v>
      </c>
      <c r="D63" s="6">
        <v>3.8535552148724504E-5</v>
      </c>
      <c r="E63" s="6">
        <v>3.5523068710859815E-4</v>
      </c>
      <c r="F63" s="6">
        <v>0.12914608421932955</v>
      </c>
      <c r="G63" s="6">
        <v>6.9640508206863733E-3</v>
      </c>
      <c r="H63" s="6">
        <v>1.6579469349683274E-3</v>
      </c>
      <c r="I63" s="6">
        <v>6.175450827993216E-5</v>
      </c>
      <c r="J63" s="6">
        <v>2.8328787590682952E-3</v>
      </c>
      <c r="K63" s="6">
        <v>0</v>
      </c>
      <c r="L63" s="6">
        <v>6.7833918501765218E-3</v>
      </c>
      <c r="M63" s="6">
        <v>5.5497453317622507E-6</v>
      </c>
      <c r="N63" s="6">
        <v>3.0753617326743993E-2</v>
      </c>
      <c r="O63" s="6">
        <v>3.2621278830426859E-3</v>
      </c>
      <c r="P63" s="6">
        <v>1.274645631051689E-4</v>
      </c>
      <c r="Q63" s="6">
        <v>4.8341666421703601E-2</v>
      </c>
      <c r="R63" s="6">
        <v>3.6578762620611193E-3</v>
      </c>
      <c r="S63" s="6">
        <v>6.6696810492195124E-3</v>
      </c>
      <c r="T63" s="6">
        <v>7.3385768357965122E-3</v>
      </c>
      <c r="U63" s="6">
        <v>1.0124747144817435E-3</v>
      </c>
      <c r="V63" s="6">
        <v>8.8649278945789241E-4</v>
      </c>
      <c r="W63" s="6">
        <v>8.895129849753738E-4</v>
      </c>
      <c r="X63" s="6">
        <v>1.2732220451142933E-2</v>
      </c>
      <c r="Y63" s="6">
        <v>1.5866958062884097E-4</v>
      </c>
      <c r="Z63" s="6">
        <v>0</v>
      </c>
      <c r="AA63" s="6">
        <v>2.0105432150397872E-3</v>
      </c>
      <c r="AB63" s="6">
        <v>2.1315895198087159E-2</v>
      </c>
      <c r="AC63" s="6">
        <v>6.5607259076930734E-3</v>
      </c>
      <c r="AD63" s="6">
        <v>0.38308511759702923</v>
      </c>
      <c r="AE63" s="6">
        <v>2.6856447226647737E-2</v>
      </c>
      <c r="AF63" s="6">
        <v>2.9128477972063687E-3</v>
      </c>
      <c r="AG63" s="6">
        <v>2.7731321589813669E-3</v>
      </c>
      <c r="AH63" s="6">
        <v>1.0803676445375385E-4</v>
      </c>
      <c r="AI63" s="6">
        <v>4.3171534371605591E-2</v>
      </c>
      <c r="AJ63" s="6">
        <v>4.0503325547806921E-4</v>
      </c>
      <c r="AK63" s="6">
        <v>1.9017445290998279E-3</v>
      </c>
      <c r="AL63" s="6">
        <v>5.3345512505303212E-4</v>
      </c>
      <c r="AM63" s="6">
        <v>0</v>
      </c>
      <c r="AN63" s="6">
        <v>5.4429508640250481E-4</v>
      </c>
      <c r="AO63" s="6">
        <v>3.0866374818720641E-3</v>
      </c>
      <c r="AP63" s="6">
        <v>1.7485732799386385E-3</v>
      </c>
      <c r="AQ63" s="6">
        <v>0</v>
      </c>
      <c r="AR63" s="6">
        <v>3.1455321862105926E-6</v>
      </c>
      <c r="AS63" s="6">
        <v>3.0749918726519565E-6</v>
      </c>
      <c r="AT63" s="6">
        <v>1.6633511101848387E-3</v>
      </c>
      <c r="AU63" s="6">
        <v>2.2703791672811537E-3</v>
      </c>
      <c r="AV63" s="6">
        <v>0.20070263283850837</v>
      </c>
      <c r="AW63" s="6">
        <v>6.4077183095993459E-3</v>
      </c>
      <c r="AX63" s="6">
        <v>2.1474905610815156E-3</v>
      </c>
      <c r="AY63" s="6">
        <v>4.2197798589235043E-3</v>
      </c>
      <c r="AZ63" s="6">
        <v>2.0706395647023105E-3</v>
      </c>
      <c r="BA63" s="6">
        <v>3.8744897595414655E-5</v>
      </c>
      <c r="BB63" s="6">
        <v>4.785499151700824E-5</v>
      </c>
      <c r="BC63" s="6">
        <v>4.5451462249649043E-3</v>
      </c>
      <c r="BD63" s="6">
        <v>6.2850361583540381E-3</v>
      </c>
      <c r="BE63" s="6">
        <v>2.3848638821926714E-3</v>
      </c>
      <c r="BF63" s="6">
        <v>1.7477970904901437E-3</v>
      </c>
      <c r="BG63" s="6">
        <v>2.2609923240910212E-3</v>
      </c>
      <c r="BH63" s="6">
        <v>4.4279882966188174E-6</v>
      </c>
      <c r="BI63" s="6">
        <v>0</v>
      </c>
      <c r="BJ63" s="6">
        <v>3.5706498126047254E-4</v>
      </c>
      <c r="BK63" s="6">
        <v>6.3520476112396192E-4</v>
      </c>
      <c r="BL63" s="6">
        <v>8.2577375394115703E-4</v>
      </c>
      <c r="BM63" s="6">
        <v>0</v>
      </c>
      <c r="BN63" s="6">
        <v>0</v>
      </c>
      <c r="BP63">
        <f t="shared" si="0"/>
        <v>0.99999999999999978</v>
      </c>
      <c r="BQ63" s="8">
        <f t="shared" si="1"/>
        <v>0.41650229073137007</v>
      </c>
    </row>
    <row r="64" spans="1:69" x14ac:dyDescent="0.55000000000000004">
      <c r="A64" s="28">
        <v>660</v>
      </c>
      <c r="B64" s="6">
        <v>3.2326318682872075E-3</v>
      </c>
      <c r="C64" s="6">
        <v>0</v>
      </c>
      <c r="D64" s="6">
        <v>1.7668640263764342E-3</v>
      </c>
      <c r="E64" s="6">
        <v>5.2191370909597697E-2</v>
      </c>
      <c r="F64" s="6">
        <v>0</v>
      </c>
      <c r="G64" s="6">
        <v>2.669745257661507E-3</v>
      </c>
      <c r="H64" s="6">
        <v>1.0036536651925023E-2</v>
      </c>
      <c r="I64" s="6">
        <v>0</v>
      </c>
      <c r="J64" s="6">
        <v>7.1037872567034294E-4</v>
      </c>
      <c r="K64" s="6">
        <v>0</v>
      </c>
      <c r="L64" s="6">
        <v>0</v>
      </c>
      <c r="M64" s="6">
        <v>0</v>
      </c>
      <c r="N64" s="6">
        <v>9.7889385828941046E-4</v>
      </c>
      <c r="O64" s="6">
        <v>0</v>
      </c>
      <c r="P64" s="6">
        <v>0</v>
      </c>
      <c r="Q64" s="6">
        <v>9.5437179353386001E-3</v>
      </c>
      <c r="R64" s="6">
        <v>7.2817377258487589E-4</v>
      </c>
      <c r="S64" s="6">
        <v>0</v>
      </c>
      <c r="T64" s="6">
        <v>0</v>
      </c>
      <c r="U64" s="6">
        <v>3.929585238280616E-4</v>
      </c>
      <c r="V64" s="6">
        <v>5.6391493975593919E-4</v>
      </c>
      <c r="W64" s="6">
        <v>0</v>
      </c>
      <c r="X64" s="6">
        <v>2.1725436419404004E-3</v>
      </c>
      <c r="Y64" s="6">
        <v>1.1811633679436603E-4</v>
      </c>
      <c r="Z64" s="6">
        <v>0</v>
      </c>
      <c r="AA64" s="6">
        <v>1.6509871357039979E-5</v>
      </c>
      <c r="AB64" s="6">
        <v>0.78393147217506354</v>
      </c>
      <c r="AC64" s="6">
        <v>4.9741883845710454E-4</v>
      </c>
      <c r="AD64" s="6">
        <v>2.8713297019965615E-2</v>
      </c>
      <c r="AE64" s="6">
        <v>1.74662139103322E-2</v>
      </c>
      <c r="AF64" s="6">
        <v>3.3304019113317676E-3</v>
      </c>
      <c r="AG64" s="6">
        <v>1.1767528737382797E-2</v>
      </c>
      <c r="AH64" s="6">
        <v>0</v>
      </c>
      <c r="AI64" s="6">
        <v>3.7618921163541099E-4</v>
      </c>
      <c r="AJ64" s="6">
        <v>1.1354359772460668E-3</v>
      </c>
      <c r="AK64" s="6">
        <v>7.9332290423628118E-4</v>
      </c>
      <c r="AL64" s="6">
        <v>0</v>
      </c>
      <c r="AM64" s="6">
        <v>0</v>
      </c>
      <c r="AN64" s="6">
        <v>0</v>
      </c>
      <c r="AO64" s="6">
        <v>4.2503012821563723E-4</v>
      </c>
      <c r="AP64" s="6">
        <v>6.6553414137974067E-4</v>
      </c>
      <c r="AQ64" s="6">
        <v>0</v>
      </c>
      <c r="AR64" s="6">
        <v>0</v>
      </c>
      <c r="AS64" s="6">
        <v>2.6131635699678801E-3</v>
      </c>
      <c r="AT64" s="6">
        <v>4.3155860306082102E-4</v>
      </c>
      <c r="AU64" s="6">
        <v>0</v>
      </c>
      <c r="AV64" s="6">
        <v>1.8527330465809247E-2</v>
      </c>
      <c r="AW64" s="6">
        <v>0</v>
      </c>
      <c r="AX64" s="6">
        <v>4.2453954918102811E-5</v>
      </c>
      <c r="AY64" s="6">
        <v>3.5190054928978805E-3</v>
      </c>
      <c r="AZ64" s="6">
        <v>5.6505695114323609E-4</v>
      </c>
      <c r="BA64" s="6">
        <v>1.3589982679894911E-4</v>
      </c>
      <c r="BB64" s="6">
        <v>0</v>
      </c>
      <c r="BC64" s="6">
        <v>2.2800540137894735E-2</v>
      </c>
      <c r="BD64" s="6">
        <v>1.4162236755673291E-2</v>
      </c>
      <c r="BE64" s="6">
        <v>0</v>
      </c>
      <c r="BF64" s="6">
        <v>0</v>
      </c>
      <c r="BG64" s="6">
        <v>7.4646317221889968E-4</v>
      </c>
      <c r="BH64" s="6">
        <v>1.3889259476537025E-3</v>
      </c>
      <c r="BI64" s="6">
        <v>0</v>
      </c>
      <c r="BJ64" s="6">
        <v>8.0704968299313438E-4</v>
      </c>
      <c r="BK64" s="6">
        <v>3.6114164316999453E-5</v>
      </c>
      <c r="BL64" s="6">
        <v>0</v>
      </c>
      <c r="BM64" s="6">
        <v>0</v>
      </c>
      <c r="BN64" s="6">
        <v>0</v>
      </c>
      <c r="BP64">
        <f t="shared" si="0"/>
        <v>1</v>
      </c>
      <c r="BQ64" s="8">
        <f t="shared" si="1"/>
        <v>4.667692976875492E-2</v>
      </c>
    </row>
    <row r="65" spans="1:69" x14ac:dyDescent="0.55000000000000004">
      <c r="A65" s="28">
        <v>661</v>
      </c>
      <c r="B65" s="6">
        <v>0</v>
      </c>
      <c r="C65" s="6">
        <v>0</v>
      </c>
      <c r="D65" s="6">
        <v>0</v>
      </c>
      <c r="E65" s="6">
        <v>0</v>
      </c>
      <c r="F65" s="6">
        <v>0</v>
      </c>
      <c r="G65" s="6">
        <v>0</v>
      </c>
      <c r="H65" s="6">
        <v>0</v>
      </c>
      <c r="I65" s="6">
        <v>0</v>
      </c>
      <c r="J65" s="6">
        <v>0</v>
      </c>
      <c r="K65" s="6">
        <v>0</v>
      </c>
      <c r="L65" s="6">
        <v>0</v>
      </c>
      <c r="M65" s="6">
        <v>0</v>
      </c>
      <c r="N65" s="6">
        <v>0</v>
      </c>
      <c r="O65" s="6">
        <v>0</v>
      </c>
      <c r="P65" s="6">
        <v>5.6664976785843202E-3</v>
      </c>
      <c r="Q65" s="6">
        <v>4.946466895856734E-2</v>
      </c>
      <c r="R65" s="6">
        <v>1.5557440625707332E-4</v>
      </c>
      <c r="S65" s="6">
        <v>0</v>
      </c>
      <c r="T65" s="6">
        <v>0</v>
      </c>
      <c r="U65" s="6">
        <v>0</v>
      </c>
      <c r="V65" s="6">
        <v>0</v>
      </c>
      <c r="W65" s="6">
        <v>0</v>
      </c>
      <c r="X65" s="6">
        <v>0</v>
      </c>
      <c r="Y65" s="6">
        <v>2.7657159284454785E-4</v>
      </c>
      <c r="Z65" s="6">
        <v>0</v>
      </c>
      <c r="AA65" s="6">
        <v>1.6865050434974869E-3</v>
      </c>
      <c r="AB65" s="6">
        <v>0.64407637882773006</v>
      </c>
      <c r="AC65" s="6">
        <v>0</v>
      </c>
      <c r="AD65" s="6">
        <v>0.12493737387188029</v>
      </c>
      <c r="AE65" s="6">
        <v>1.404047475342026E-4</v>
      </c>
      <c r="AF65" s="6">
        <v>0</v>
      </c>
      <c r="AG65" s="6">
        <v>0</v>
      </c>
      <c r="AH65" s="6">
        <v>0</v>
      </c>
      <c r="AI65" s="6">
        <v>0</v>
      </c>
      <c r="AJ65" s="6">
        <v>0</v>
      </c>
      <c r="AK65" s="6">
        <v>0</v>
      </c>
      <c r="AL65" s="6">
        <v>0</v>
      </c>
      <c r="AM65" s="6">
        <v>0</v>
      </c>
      <c r="AN65" s="6">
        <v>4.3829972858354035E-3</v>
      </c>
      <c r="AO65" s="6">
        <v>4.904286958077206E-3</v>
      </c>
      <c r="AP65" s="6">
        <v>0</v>
      </c>
      <c r="AQ65" s="6">
        <v>0</v>
      </c>
      <c r="AR65" s="6">
        <v>0</v>
      </c>
      <c r="AS65" s="6">
        <v>0</v>
      </c>
      <c r="AT65" s="6">
        <v>0</v>
      </c>
      <c r="AU65" s="6">
        <v>0</v>
      </c>
      <c r="AV65" s="6">
        <v>9.0490342743256458E-2</v>
      </c>
      <c r="AW65" s="6">
        <v>0</v>
      </c>
      <c r="AX65" s="6">
        <v>0</v>
      </c>
      <c r="AY65" s="6">
        <v>0</v>
      </c>
      <c r="AZ65" s="6">
        <v>2.0774030509104746E-4</v>
      </c>
      <c r="BA65" s="6">
        <v>0</v>
      </c>
      <c r="BB65" s="6">
        <v>0</v>
      </c>
      <c r="BC65" s="6">
        <v>2.378454068839268E-2</v>
      </c>
      <c r="BD65" s="6">
        <v>0</v>
      </c>
      <c r="BE65" s="6">
        <v>0</v>
      </c>
      <c r="BF65" s="6">
        <v>0</v>
      </c>
      <c r="BG65" s="6">
        <v>0</v>
      </c>
      <c r="BH65" s="6">
        <v>4.9826116892451651E-2</v>
      </c>
      <c r="BI65" s="6">
        <v>0</v>
      </c>
      <c r="BJ65" s="6">
        <v>0</v>
      </c>
      <c r="BK65" s="6">
        <v>0</v>
      </c>
      <c r="BL65" s="6">
        <v>0</v>
      </c>
      <c r="BM65" s="6">
        <v>0</v>
      </c>
      <c r="BN65" s="6">
        <v>0</v>
      </c>
      <c r="BP65">
        <f t="shared" si="0"/>
        <v>0.99999999999999967</v>
      </c>
      <c r="BQ65" s="8">
        <f t="shared" si="1"/>
        <v>0.12507777861941449</v>
      </c>
    </row>
    <row r="66" spans="1:69" x14ac:dyDescent="0.55000000000000004">
      <c r="A66" s="28">
        <v>662</v>
      </c>
      <c r="B66" s="6">
        <v>6.9856279926185268E-3</v>
      </c>
      <c r="C66" s="6">
        <v>0</v>
      </c>
      <c r="D66" s="6">
        <v>0</v>
      </c>
      <c r="E66" s="6">
        <v>3.4755570101614904E-3</v>
      </c>
      <c r="F66" s="6">
        <v>0</v>
      </c>
      <c r="G66" s="6">
        <v>0</v>
      </c>
      <c r="H66" s="6">
        <v>0</v>
      </c>
      <c r="I66" s="6">
        <v>0</v>
      </c>
      <c r="J66" s="6">
        <v>0</v>
      </c>
      <c r="K66" s="6">
        <v>0</v>
      </c>
      <c r="L66" s="6">
        <v>0</v>
      </c>
      <c r="M66" s="6">
        <v>0</v>
      </c>
      <c r="N66" s="6">
        <v>0</v>
      </c>
      <c r="O66" s="6">
        <v>0</v>
      </c>
      <c r="P66" s="6">
        <v>0</v>
      </c>
      <c r="Q66" s="6">
        <v>0</v>
      </c>
      <c r="R66" s="6">
        <v>0</v>
      </c>
      <c r="S66" s="6">
        <v>0</v>
      </c>
      <c r="T66" s="6">
        <v>0</v>
      </c>
      <c r="U66" s="6">
        <v>0</v>
      </c>
      <c r="V66" s="6">
        <v>0</v>
      </c>
      <c r="W66" s="6">
        <v>0</v>
      </c>
      <c r="X66" s="6">
        <v>1.1596694691303482E-4</v>
      </c>
      <c r="Y66" s="6">
        <v>0</v>
      </c>
      <c r="Z66" s="6">
        <v>0</v>
      </c>
      <c r="AA66" s="6">
        <v>0</v>
      </c>
      <c r="AB66" s="6">
        <v>-2.1449925736009699E-2</v>
      </c>
      <c r="AC66" s="6">
        <v>0</v>
      </c>
      <c r="AD66" s="6">
        <v>0.20116888718473927</v>
      </c>
      <c r="AE66" s="6">
        <v>8.5263317158917038E-4</v>
      </c>
      <c r="AF66" s="6">
        <v>0</v>
      </c>
      <c r="AG66" s="6">
        <v>0</v>
      </c>
      <c r="AH66" s="6">
        <v>0</v>
      </c>
      <c r="AI66" s="6">
        <v>0</v>
      </c>
      <c r="AJ66" s="6">
        <v>0</v>
      </c>
      <c r="AK66" s="6">
        <v>0</v>
      </c>
      <c r="AL66" s="6">
        <v>0</v>
      </c>
      <c r="AM66" s="6">
        <v>0</v>
      </c>
      <c r="AN66" s="6">
        <v>8.0876453224263956E-3</v>
      </c>
      <c r="AO66" s="6">
        <v>0</v>
      </c>
      <c r="AP66" s="6">
        <v>0</v>
      </c>
      <c r="AQ66" s="6">
        <v>0</v>
      </c>
      <c r="AR66" s="6">
        <v>0</v>
      </c>
      <c r="AS66" s="6">
        <v>0</v>
      </c>
      <c r="AT66" s="6">
        <v>0</v>
      </c>
      <c r="AU66" s="6">
        <v>8.2144358510513136E-3</v>
      </c>
      <c r="AV66" s="6">
        <v>0</v>
      </c>
      <c r="AW66" s="6">
        <v>0</v>
      </c>
      <c r="AX66" s="6">
        <v>0</v>
      </c>
      <c r="AY66" s="6">
        <v>0</v>
      </c>
      <c r="AZ66" s="6">
        <v>9.5258563535707179E-4</v>
      </c>
      <c r="BA66" s="6">
        <v>0</v>
      </c>
      <c r="BB66" s="6">
        <v>0</v>
      </c>
      <c r="BC66" s="6">
        <v>0.53833764413307494</v>
      </c>
      <c r="BD66" s="6">
        <v>0.25194111619230103</v>
      </c>
      <c r="BE66" s="6">
        <v>0</v>
      </c>
      <c r="BF66" s="6">
        <v>0</v>
      </c>
      <c r="BG66" s="6">
        <v>0</v>
      </c>
      <c r="BH66" s="6">
        <v>0</v>
      </c>
      <c r="BI66" s="6">
        <v>0</v>
      </c>
      <c r="BJ66" s="6">
        <v>0</v>
      </c>
      <c r="BK66" s="6">
        <v>1.3178262957774588E-3</v>
      </c>
      <c r="BL66" s="6">
        <v>0</v>
      </c>
      <c r="BM66" s="6">
        <v>0</v>
      </c>
      <c r="BN66" s="6">
        <v>0</v>
      </c>
      <c r="BP66">
        <f t="shared" si="0"/>
        <v>1</v>
      </c>
      <c r="BQ66" s="8">
        <f t="shared" si="1"/>
        <v>0.20202152035632845</v>
      </c>
    </row>
    <row r="67" spans="1:69" x14ac:dyDescent="0.55000000000000004">
      <c r="A67" s="28">
        <v>663</v>
      </c>
      <c r="B67" s="6">
        <v>1.0294305244452772E-2</v>
      </c>
      <c r="C67" s="6">
        <v>0</v>
      </c>
      <c r="D67" s="6">
        <v>0</v>
      </c>
      <c r="E67" s="6">
        <v>0</v>
      </c>
      <c r="F67" s="6">
        <v>6.3407268829840006E-5</v>
      </c>
      <c r="G67" s="6">
        <v>8.2267829738996798E-3</v>
      </c>
      <c r="H67" s="6">
        <v>1.0865285841121633E-2</v>
      </c>
      <c r="I67" s="6">
        <v>0</v>
      </c>
      <c r="J67" s="6">
        <v>1.8571293346307147E-3</v>
      </c>
      <c r="K67" s="6">
        <v>0</v>
      </c>
      <c r="L67" s="6">
        <v>1.6029646060413582E-4</v>
      </c>
      <c r="M67" s="6">
        <v>0</v>
      </c>
      <c r="N67" s="6">
        <v>1.046362938627306E-4</v>
      </c>
      <c r="O67" s="6">
        <v>4.5631147900953946E-3</v>
      </c>
      <c r="P67" s="6">
        <v>0</v>
      </c>
      <c r="Q67" s="6">
        <v>7.6004506233232436E-3</v>
      </c>
      <c r="R67" s="6">
        <v>1.1245759259590441E-5</v>
      </c>
      <c r="S67" s="6">
        <v>4.2594919732735884E-4</v>
      </c>
      <c r="T67" s="6">
        <v>6.549720440592495E-3</v>
      </c>
      <c r="U67" s="6">
        <v>0</v>
      </c>
      <c r="V67" s="6">
        <v>0</v>
      </c>
      <c r="W67" s="6">
        <v>2.0031402987919349E-4</v>
      </c>
      <c r="X67" s="6">
        <v>3.563024345865163E-3</v>
      </c>
      <c r="Y67" s="6">
        <v>0</v>
      </c>
      <c r="Z67" s="6">
        <v>0</v>
      </c>
      <c r="AA67" s="6">
        <v>2.6729626638945067E-3</v>
      </c>
      <c r="AB67" s="6">
        <v>0.46342896295638403</v>
      </c>
      <c r="AC67" s="6">
        <v>1.7526304419619456E-3</v>
      </c>
      <c r="AD67" s="6">
        <v>0.11372947824438728</v>
      </c>
      <c r="AE67" s="6">
        <v>5.919704258312774E-4</v>
      </c>
      <c r="AF67" s="6">
        <v>0</v>
      </c>
      <c r="AG67" s="6">
        <v>0</v>
      </c>
      <c r="AH67" s="6">
        <v>0</v>
      </c>
      <c r="AI67" s="6">
        <v>1.8637254374866596E-3</v>
      </c>
      <c r="AJ67" s="6">
        <v>6.3733226739206344E-5</v>
      </c>
      <c r="AK67" s="6">
        <v>3.3608807662417633E-3</v>
      </c>
      <c r="AL67" s="6">
        <v>0</v>
      </c>
      <c r="AM67" s="6">
        <v>0</v>
      </c>
      <c r="AN67" s="6">
        <v>4.4835066521788206E-4</v>
      </c>
      <c r="AO67" s="6">
        <v>-1.983204400203141E-2</v>
      </c>
      <c r="AP67" s="6">
        <v>2.8651460521063064E-2</v>
      </c>
      <c r="AQ67" s="6">
        <v>0</v>
      </c>
      <c r="AR67" s="6">
        <v>0</v>
      </c>
      <c r="AS67" s="6">
        <v>1.9515088196120516E-2</v>
      </c>
      <c r="AT67" s="6">
        <v>0.10760317670528874</v>
      </c>
      <c r="AU67" s="6">
        <v>8.588496056117936E-3</v>
      </c>
      <c r="AV67" s="6">
        <v>1.1254173920095072E-2</v>
      </c>
      <c r="AW67" s="6">
        <v>0</v>
      </c>
      <c r="AX67" s="6">
        <v>9.1649851723459262E-3</v>
      </c>
      <c r="AY67" s="6">
        <v>4.8344081629104015E-4</v>
      </c>
      <c r="AZ67" s="6">
        <v>1.4375955047426288E-3</v>
      </c>
      <c r="BA67" s="6">
        <v>0</v>
      </c>
      <c r="BB67" s="6">
        <v>0</v>
      </c>
      <c r="BC67" s="6">
        <v>0.18414914151465553</v>
      </c>
      <c r="BD67" s="6">
        <v>3.8225631522300187E-3</v>
      </c>
      <c r="BE67" s="6">
        <v>0</v>
      </c>
      <c r="BF67" s="6">
        <v>0</v>
      </c>
      <c r="BG67" s="6">
        <v>1.1736175828805663E-5</v>
      </c>
      <c r="BH67" s="6">
        <v>2.6922178558297714E-3</v>
      </c>
      <c r="BI67" s="6">
        <v>0</v>
      </c>
      <c r="BJ67" s="6">
        <v>0</v>
      </c>
      <c r="BK67" s="6">
        <v>5.9610979533919254E-5</v>
      </c>
      <c r="BL67" s="6">
        <v>0</v>
      </c>
      <c r="BM67" s="6">
        <v>0</v>
      </c>
      <c r="BN67" s="6">
        <v>0</v>
      </c>
      <c r="BP67">
        <f t="shared" si="0"/>
        <v>1</v>
      </c>
      <c r="BQ67" s="8">
        <f t="shared" si="1"/>
        <v>0.11607407911218051</v>
      </c>
    </row>
    <row r="68" spans="1:69" x14ac:dyDescent="0.55000000000000004">
      <c r="A68" s="28">
        <v>664</v>
      </c>
      <c r="B68" s="6">
        <v>0</v>
      </c>
      <c r="C68" s="6">
        <v>0</v>
      </c>
      <c r="D68" s="6">
        <v>0</v>
      </c>
      <c r="E68" s="6">
        <v>0</v>
      </c>
      <c r="F68" s="6">
        <v>0</v>
      </c>
      <c r="G68" s="6">
        <v>0</v>
      </c>
      <c r="H68" s="6">
        <v>0</v>
      </c>
      <c r="I68" s="6">
        <v>0</v>
      </c>
      <c r="J68" s="6">
        <v>0</v>
      </c>
      <c r="K68" s="6">
        <v>0</v>
      </c>
      <c r="L68" s="6">
        <v>8.6819351023355074E-5</v>
      </c>
      <c r="M68" s="6">
        <v>0</v>
      </c>
      <c r="N68" s="6">
        <v>0</v>
      </c>
      <c r="O68" s="6">
        <v>6.7201615148700962E-5</v>
      </c>
      <c r="P68" s="6">
        <v>0</v>
      </c>
      <c r="Q68" s="6">
        <v>7.1691609983487545E-4</v>
      </c>
      <c r="R68" s="6">
        <v>0</v>
      </c>
      <c r="S68" s="6">
        <v>0</v>
      </c>
      <c r="T68" s="6">
        <v>9.0569388151216199E-5</v>
      </c>
      <c r="U68" s="6">
        <v>0</v>
      </c>
      <c r="V68" s="6">
        <v>0</v>
      </c>
      <c r="W68" s="6">
        <v>3.8224926383820991E-5</v>
      </c>
      <c r="X68" s="6">
        <v>1.7387474561171424E-3</v>
      </c>
      <c r="Y68" s="6">
        <v>4.0993098452442778E-5</v>
      </c>
      <c r="Z68" s="6">
        <v>0</v>
      </c>
      <c r="AA68" s="6">
        <v>1.3673074745828798E-6</v>
      </c>
      <c r="AB68" s="6">
        <v>2.2309023357445126E-2</v>
      </c>
      <c r="AC68" s="6">
        <v>0</v>
      </c>
      <c r="AD68" s="6">
        <v>3.4190274431178974E-2</v>
      </c>
      <c r="AE68" s="6">
        <v>2.2183487683049932E-3</v>
      </c>
      <c r="AF68" s="6">
        <v>1.783614311803953E-4</v>
      </c>
      <c r="AG68" s="6">
        <v>0</v>
      </c>
      <c r="AH68" s="6">
        <v>0</v>
      </c>
      <c r="AI68" s="6">
        <v>1.1580109077334348E-5</v>
      </c>
      <c r="AJ68" s="6">
        <v>0</v>
      </c>
      <c r="AK68" s="6">
        <v>0</v>
      </c>
      <c r="AL68" s="6">
        <v>1.2582758650008389E-4</v>
      </c>
      <c r="AM68" s="6">
        <v>0</v>
      </c>
      <c r="AN68" s="6">
        <v>0.84782558411088649</v>
      </c>
      <c r="AO68" s="6">
        <v>7.8492764044571339E-2</v>
      </c>
      <c r="AP68" s="6">
        <v>3.8832612143935589E-4</v>
      </c>
      <c r="AQ68" s="6">
        <v>0</v>
      </c>
      <c r="AR68" s="6">
        <v>0</v>
      </c>
      <c r="AS68" s="6">
        <v>0</v>
      </c>
      <c r="AT68" s="6">
        <v>0</v>
      </c>
      <c r="AU68" s="6">
        <v>2.5460216155308811E-4</v>
      </c>
      <c r="AV68" s="6">
        <v>2.237236491688228E-3</v>
      </c>
      <c r="AW68" s="6">
        <v>0</v>
      </c>
      <c r="AX68" s="6">
        <v>0</v>
      </c>
      <c r="AY68" s="6">
        <v>0</v>
      </c>
      <c r="AZ68" s="6">
        <v>6.8716620394730445E-5</v>
      </c>
      <c r="BA68" s="6">
        <v>0</v>
      </c>
      <c r="BB68" s="6">
        <v>0</v>
      </c>
      <c r="BC68" s="6">
        <v>7.1489922986961787E-3</v>
      </c>
      <c r="BD68" s="6">
        <v>9.7324355017494406E-4</v>
      </c>
      <c r="BE68" s="6">
        <v>8.5333780828474745E-5</v>
      </c>
      <c r="BF68" s="6">
        <v>6.4295034476648098E-4</v>
      </c>
      <c r="BG68" s="6">
        <v>6.2585769504494273E-6</v>
      </c>
      <c r="BH68" s="6">
        <v>0</v>
      </c>
      <c r="BI68" s="6">
        <v>0</v>
      </c>
      <c r="BJ68" s="6">
        <v>0</v>
      </c>
      <c r="BK68" s="6">
        <v>6.1736971777077095E-5</v>
      </c>
      <c r="BL68" s="6">
        <v>0</v>
      </c>
      <c r="BM68" s="6">
        <v>0</v>
      </c>
      <c r="BN68" s="6">
        <v>0</v>
      </c>
      <c r="BP68">
        <f t="shared" ref="BP68:BP118" si="2">SUM(B68:BN68)</f>
        <v>0.99999999999999967</v>
      </c>
      <c r="BQ68" s="8">
        <f t="shared" ref="BQ68:BQ118" si="3">SUM(AC68:AE68)</f>
        <v>3.6408623199483965E-2</v>
      </c>
    </row>
    <row r="69" spans="1:69" x14ac:dyDescent="0.55000000000000004">
      <c r="A69" s="28">
        <v>665</v>
      </c>
      <c r="B69" s="6">
        <v>0</v>
      </c>
      <c r="C69" s="6">
        <v>0</v>
      </c>
      <c r="D69" s="6">
        <v>0</v>
      </c>
      <c r="E69" s="6">
        <v>0</v>
      </c>
      <c r="F69" s="6">
        <v>0</v>
      </c>
      <c r="G69" s="6">
        <v>0</v>
      </c>
      <c r="H69" s="6">
        <v>0</v>
      </c>
      <c r="I69" s="6">
        <v>0</v>
      </c>
      <c r="J69" s="6">
        <v>0</v>
      </c>
      <c r="K69" s="6">
        <v>0</v>
      </c>
      <c r="L69" s="6">
        <v>0</v>
      </c>
      <c r="M69" s="6">
        <v>0</v>
      </c>
      <c r="N69" s="6">
        <v>5.4882841879772574E-3</v>
      </c>
      <c r="O69" s="6">
        <v>0</v>
      </c>
      <c r="P69" s="6">
        <v>0</v>
      </c>
      <c r="Q69" s="6">
        <v>0</v>
      </c>
      <c r="R69" s="6">
        <v>0</v>
      </c>
      <c r="S69" s="6">
        <v>0</v>
      </c>
      <c r="T69" s="6">
        <v>0</v>
      </c>
      <c r="U69" s="6">
        <v>0</v>
      </c>
      <c r="V69" s="6">
        <v>0</v>
      </c>
      <c r="W69" s="6">
        <v>0</v>
      </c>
      <c r="X69" s="6">
        <v>0</v>
      </c>
      <c r="Y69" s="6">
        <v>0</v>
      </c>
      <c r="Z69" s="6">
        <v>0</v>
      </c>
      <c r="AA69" s="6">
        <v>0</v>
      </c>
      <c r="AB69" s="6">
        <v>0.37840287150995161</v>
      </c>
      <c r="AC69" s="6">
        <v>2.7365672977442434E-3</v>
      </c>
      <c r="AD69" s="6">
        <v>1.9918064448178893E-2</v>
      </c>
      <c r="AE69" s="6">
        <v>8.6796147075207698E-3</v>
      </c>
      <c r="AF69" s="6">
        <v>0.50215913507109211</v>
      </c>
      <c r="AG69" s="6">
        <v>0</v>
      </c>
      <c r="AH69" s="6">
        <v>0</v>
      </c>
      <c r="AI69" s="6">
        <v>0</v>
      </c>
      <c r="AJ69" s="6">
        <v>0</v>
      </c>
      <c r="AK69" s="6">
        <v>0</v>
      </c>
      <c r="AL69" s="6">
        <v>0</v>
      </c>
      <c r="AM69" s="6">
        <v>0</v>
      </c>
      <c r="AN69" s="6">
        <v>0</v>
      </c>
      <c r="AO69" s="6">
        <v>0</v>
      </c>
      <c r="AP69" s="6">
        <v>0</v>
      </c>
      <c r="AQ69" s="6">
        <v>0</v>
      </c>
      <c r="AR69" s="6">
        <v>0</v>
      </c>
      <c r="AS69" s="6">
        <v>0</v>
      </c>
      <c r="AT69" s="6">
        <v>0</v>
      </c>
      <c r="AU69" s="6">
        <v>0</v>
      </c>
      <c r="AV69" s="6">
        <v>0</v>
      </c>
      <c r="AW69" s="6">
        <v>0</v>
      </c>
      <c r="AX69" s="6">
        <v>0</v>
      </c>
      <c r="AY69" s="6">
        <v>0</v>
      </c>
      <c r="AZ69" s="6">
        <v>1.8568938147626661E-3</v>
      </c>
      <c r="BA69" s="6">
        <v>5.1265670087726534E-2</v>
      </c>
      <c r="BB69" s="6">
        <v>0</v>
      </c>
      <c r="BC69" s="6">
        <v>0</v>
      </c>
      <c r="BD69" s="6">
        <v>0</v>
      </c>
      <c r="BE69" s="6">
        <v>0</v>
      </c>
      <c r="BF69" s="6">
        <v>0</v>
      </c>
      <c r="BG69" s="6">
        <v>0</v>
      </c>
      <c r="BH69" s="6">
        <v>1.108619633614598E-3</v>
      </c>
      <c r="BI69" s="6">
        <v>0</v>
      </c>
      <c r="BJ69" s="6">
        <v>0</v>
      </c>
      <c r="BK69" s="6">
        <v>2.8384279241431481E-2</v>
      </c>
      <c r="BL69" s="6">
        <v>0</v>
      </c>
      <c r="BM69" s="6">
        <v>0</v>
      </c>
      <c r="BN69" s="6">
        <v>0</v>
      </c>
      <c r="BP69">
        <f t="shared" si="2"/>
        <v>1.0000000000000002</v>
      </c>
      <c r="BQ69" s="8">
        <f t="shared" si="3"/>
        <v>3.1334246453443904E-2</v>
      </c>
    </row>
    <row r="70" spans="1:69" x14ac:dyDescent="0.55000000000000004">
      <c r="A70" s="28">
        <v>666</v>
      </c>
      <c r="B70" s="6">
        <v>1.2970078146055095E-4</v>
      </c>
      <c r="C70" s="6">
        <v>2.7442621671902852E-5</v>
      </c>
      <c r="D70" s="6">
        <v>9.4730207714547579E-4</v>
      </c>
      <c r="E70" s="6">
        <v>2.0587522217596441E-3</v>
      </c>
      <c r="F70" s="6">
        <v>3.5239690930771736E-3</v>
      </c>
      <c r="G70" s="6">
        <v>2.0727106441095385E-2</v>
      </c>
      <c r="H70" s="6">
        <v>7.378776265254157E-4</v>
      </c>
      <c r="I70" s="6">
        <v>0</v>
      </c>
      <c r="J70" s="6">
        <v>0</v>
      </c>
      <c r="K70" s="6">
        <v>0</v>
      </c>
      <c r="L70" s="6">
        <v>1.6441688065768976E-3</v>
      </c>
      <c r="M70" s="6">
        <v>0</v>
      </c>
      <c r="N70" s="6">
        <v>8.2198122110601886E-4</v>
      </c>
      <c r="O70" s="6">
        <v>6.1271852113694745E-4</v>
      </c>
      <c r="P70" s="6">
        <v>0</v>
      </c>
      <c r="Q70" s="6">
        <v>1.1394141864731196E-2</v>
      </c>
      <c r="R70" s="6">
        <v>8.8363837333439235E-2</v>
      </c>
      <c r="S70" s="6">
        <v>1.8341150134736379E-3</v>
      </c>
      <c r="T70" s="6">
        <v>6.6467101456009828E-3</v>
      </c>
      <c r="U70" s="6">
        <v>1.5534695412881487E-3</v>
      </c>
      <c r="V70" s="6">
        <v>7.0531947191765972E-4</v>
      </c>
      <c r="W70" s="6">
        <v>1.1415961498410167E-3</v>
      </c>
      <c r="X70" s="6">
        <v>3.8245963006852221E-2</v>
      </c>
      <c r="Y70" s="6">
        <v>3.6486869377096089E-4</v>
      </c>
      <c r="Z70" s="6">
        <v>0</v>
      </c>
      <c r="AA70" s="6">
        <v>1.9370720004013072E-3</v>
      </c>
      <c r="AB70" s="6">
        <v>0.14377324237701072</v>
      </c>
      <c r="AC70" s="6">
        <v>7.8285576181191339E-3</v>
      </c>
      <c r="AD70" s="6">
        <v>0.16886330385683698</v>
      </c>
      <c r="AE70" s="6">
        <v>5.8481803825733911E-3</v>
      </c>
      <c r="AF70" s="6">
        <v>-4.1512957004278782E-3</v>
      </c>
      <c r="AG70" s="6">
        <v>0</v>
      </c>
      <c r="AH70" s="6">
        <v>0</v>
      </c>
      <c r="AI70" s="6">
        <v>1.7084574795236884E-3</v>
      </c>
      <c r="AJ70" s="6">
        <v>2.292973700819048E-5</v>
      </c>
      <c r="AK70" s="6">
        <v>4.9732981908626032E-4</v>
      </c>
      <c r="AL70" s="6">
        <v>0.13948666409700011</v>
      </c>
      <c r="AM70" s="6">
        <v>4.2102895555607475E-4</v>
      </c>
      <c r="AN70" s="6">
        <v>1.3241973208905284E-2</v>
      </c>
      <c r="AO70" s="6">
        <v>0.2899321975525051</v>
      </c>
      <c r="AP70" s="6">
        <v>1.4138337526361966E-3</v>
      </c>
      <c r="AQ70" s="6">
        <v>0</v>
      </c>
      <c r="AR70" s="6">
        <v>0</v>
      </c>
      <c r="AS70" s="6">
        <v>7.4702032528431206E-5</v>
      </c>
      <c r="AT70" s="6">
        <v>8.3233160272412469E-4</v>
      </c>
      <c r="AU70" s="6">
        <v>1.440322626483075E-4</v>
      </c>
      <c r="AV70" s="6">
        <v>1.3720858214261283E-2</v>
      </c>
      <c r="AW70" s="6">
        <v>1.0456417003167158E-3</v>
      </c>
      <c r="AX70" s="6">
        <v>8.1397435637643506E-4</v>
      </c>
      <c r="AY70" s="6">
        <v>2.8964986843138508E-4</v>
      </c>
      <c r="AZ70" s="6">
        <v>1.3586204947426152E-3</v>
      </c>
      <c r="BA70" s="6">
        <v>3.4264369781270006E-5</v>
      </c>
      <c r="BB70" s="6">
        <v>1.6936727541288479E-3</v>
      </c>
      <c r="BC70" s="6">
        <v>1.184032522532529E-2</v>
      </c>
      <c r="BD70" s="6">
        <v>1.1525398316019153E-2</v>
      </c>
      <c r="BE70" s="6">
        <v>4.3125753136003024E-4</v>
      </c>
      <c r="BF70" s="6">
        <v>0</v>
      </c>
      <c r="BG70" s="6">
        <v>2.6794166528426887E-5</v>
      </c>
      <c r="BH70" s="6">
        <v>9.362135979448597E-5</v>
      </c>
      <c r="BI70" s="6">
        <v>0</v>
      </c>
      <c r="BJ70" s="6">
        <v>1.4520207572713817E-4</v>
      </c>
      <c r="BK70" s="6">
        <v>3.5469414724955987E-3</v>
      </c>
      <c r="BL70" s="6">
        <v>7.8196427605594482E-5</v>
      </c>
      <c r="BM70" s="6">
        <v>0</v>
      </c>
      <c r="BN70" s="6">
        <v>0</v>
      </c>
      <c r="BP70">
        <f t="shared" si="2"/>
        <v>1.0000000000000002</v>
      </c>
      <c r="BQ70" s="8">
        <f t="shared" si="3"/>
        <v>0.18254004185752951</v>
      </c>
    </row>
    <row r="71" spans="1:69" x14ac:dyDescent="0.55000000000000004">
      <c r="A71" s="28">
        <v>667</v>
      </c>
      <c r="B71" s="6">
        <v>0</v>
      </c>
      <c r="C71" s="6">
        <v>0</v>
      </c>
      <c r="D71" s="6">
        <v>0</v>
      </c>
      <c r="E71" s="6">
        <v>0</v>
      </c>
      <c r="F71" s="6">
        <v>0</v>
      </c>
      <c r="G71" s="6">
        <v>5.8573767749460917E-3</v>
      </c>
      <c r="H71" s="6">
        <v>0</v>
      </c>
      <c r="I71" s="6">
        <v>0</v>
      </c>
      <c r="J71" s="6">
        <v>0</v>
      </c>
      <c r="K71" s="6">
        <v>0</v>
      </c>
      <c r="L71" s="6">
        <v>0</v>
      </c>
      <c r="M71" s="6">
        <v>0</v>
      </c>
      <c r="N71" s="6">
        <v>3.9716274363406929E-3</v>
      </c>
      <c r="O71" s="6">
        <v>0</v>
      </c>
      <c r="P71" s="6">
        <v>0</v>
      </c>
      <c r="Q71" s="6">
        <v>2.0539606554287011E-2</v>
      </c>
      <c r="R71" s="6">
        <v>0.38457216886509832</v>
      </c>
      <c r="S71" s="6">
        <v>0</v>
      </c>
      <c r="T71" s="6">
        <v>0</v>
      </c>
      <c r="U71" s="6">
        <v>3.0524793725018465E-3</v>
      </c>
      <c r="V71" s="6">
        <v>0</v>
      </c>
      <c r="W71" s="6">
        <v>2.785297163148018E-3</v>
      </c>
      <c r="X71" s="6">
        <v>0</v>
      </c>
      <c r="Y71" s="6">
        <v>0</v>
      </c>
      <c r="Z71" s="6">
        <v>0</v>
      </c>
      <c r="AA71" s="6">
        <v>0</v>
      </c>
      <c r="AB71" s="6">
        <v>9.5078233426718506E-2</v>
      </c>
      <c r="AC71" s="6">
        <v>3.9025520666946222E-2</v>
      </c>
      <c r="AD71" s="6">
        <v>0.12893606847589117</v>
      </c>
      <c r="AE71" s="6">
        <v>9.923250414555379E-2</v>
      </c>
      <c r="AF71" s="6">
        <v>0</v>
      </c>
      <c r="AG71" s="6">
        <v>2.2695013921946814E-2</v>
      </c>
      <c r="AH71" s="6">
        <v>0</v>
      </c>
      <c r="AI71" s="6">
        <v>2.0158330320398304E-2</v>
      </c>
      <c r="AJ71" s="6">
        <v>0</v>
      </c>
      <c r="AK71" s="6">
        <v>3.7596353744788709E-2</v>
      </c>
      <c r="AL71" s="6">
        <v>0</v>
      </c>
      <c r="AM71" s="6">
        <v>0</v>
      </c>
      <c r="AN71" s="6">
        <v>0</v>
      </c>
      <c r="AO71" s="6">
        <v>0</v>
      </c>
      <c r="AP71" s="6">
        <v>0</v>
      </c>
      <c r="AQ71" s="6">
        <v>0</v>
      </c>
      <c r="AR71" s="6">
        <v>0</v>
      </c>
      <c r="AS71" s="6">
        <v>0</v>
      </c>
      <c r="AT71" s="6">
        <v>0</v>
      </c>
      <c r="AU71" s="6">
        <v>0</v>
      </c>
      <c r="AV71" s="6">
        <v>1.3555112860653688E-2</v>
      </c>
      <c r="AW71" s="6">
        <v>3.3010929341013552E-2</v>
      </c>
      <c r="AX71" s="6">
        <v>0</v>
      </c>
      <c r="AY71" s="6">
        <v>0</v>
      </c>
      <c r="AZ71" s="6">
        <v>7.0550545550997393E-2</v>
      </c>
      <c r="BA71" s="6">
        <v>0</v>
      </c>
      <c r="BB71" s="6">
        <v>0</v>
      </c>
      <c r="BC71" s="6">
        <v>0</v>
      </c>
      <c r="BD71" s="6">
        <v>0</v>
      </c>
      <c r="BE71" s="6">
        <v>1.9382831378769963E-2</v>
      </c>
      <c r="BF71" s="6">
        <v>0</v>
      </c>
      <c r="BG71" s="6">
        <v>0</v>
      </c>
      <c r="BH71" s="6">
        <v>0</v>
      </c>
      <c r="BI71" s="6">
        <v>0</v>
      </c>
      <c r="BJ71" s="6">
        <v>0</v>
      </c>
      <c r="BK71" s="6">
        <v>0</v>
      </c>
      <c r="BL71" s="6">
        <v>0</v>
      </c>
      <c r="BM71" s="6">
        <v>0</v>
      </c>
      <c r="BN71" s="6">
        <v>0</v>
      </c>
      <c r="BP71">
        <f t="shared" si="2"/>
        <v>1</v>
      </c>
      <c r="BQ71" s="8">
        <f t="shared" si="3"/>
        <v>0.26719409328839117</v>
      </c>
    </row>
    <row r="72" spans="1:69" x14ac:dyDescent="0.55000000000000004">
      <c r="A72" s="28">
        <v>668</v>
      </c>
      <c r="B72" s="6">
        <v>3.0771237755009148E-4</v>
      </c>
      <c r="C72" s="6">
        <v>0</v>
      </c>
      <c r="D72" s="6">
        <v>2.951458976472126E-4</v>
      </c>
      <c r="E72" s="6">
        <v>9.2528803493382281E-5</v>
      </c>
      <c r="F72" s="6">
        <v>-0.17034669380564371</v>
      </c>
      <c r="G72" s="6">
        <v>2.0922261137566525E-3</v>
      </c>
      <c r="H72" s="6">
        <v>0</v>
      </c>
      <c r="I72" s="6">
        <v>0</v>
      </c>
      <c r="J72" s="6">
        <v>0</v>
      </c>
      <c r="K72" s="6">
        <v>0</v>
      </c>
      <c r="L72" s="6">
        <v>9.5499765053992549E-4</v>
      </c>
      <c r="M72" s="6">
        <v>0</v>
      </c>
      <c r="N72" s="6">
        <v>5.2972451072788942E-4</v>
      </c>
      <c r="O72" s="6">
        <v>1.1698587127272526E-3</v>
      </c>
      <c r="P72" s="6">
        <v>0</v>
      </c>
      <c r="Q72" s="6">
        <v>1.7542633082008061E-3</v>
      </c>
      <c r="R72" s="6">
        <v>5.0493265784799452E-3</v>
      </c>
      <c r="S72" s="6">
        <v>2.0807301460695235E-3</v>
      </c>
      <c r="T72" s="6">
        <v>1.5785775479439882E-2</v>
      </c>
      <c r="U72" s="6">
        <v>0</v>
      </c>
      <c r="V72" s="6">
        <v>5.5715852234198955E-2</v>
      </c>
      <c r="W72" s="6">
        <v>2.4103317202858143E-5</v>
      </c>
      <c r="X72" s="6">
        <v>0.64616790024396631</v>
      </c>
      <c r="Y72" s="6">
        <v>0</v>
      </c>
      <c r="Z72" s="6">
        <v>0</v>
      </c>
      <c r="AA72" s="6">
        <v>2.3279948845360168E-4</v>
      </c>
      <c r="AB72" s="6">
        <v>2.4760217330085633E-2</v>
      </c>
      <c r="AC72" s="6">
        <v>5.969007574171621E-3</v>
      </c>
      <c r="AD72" s="6">
        <v>0.11289516998595005</v>
      </c>
      <c r="AE72" s="6">
        <v>4.1276980407837678E-3</v>
      </c>
      <c r="AF72" s="6">
        <v>8.613610459393104E-5</v>
      </c>
      <c r="AG72" s="6">
        <v>6.7169393929413973E-6</v>
      </c>
      <c r="AH72" s="6">
        <v>0</v>
      </c>
      <c r="AI72" s="6">
        <v>1.4895800889052393E-4</v>
      </c>
      <c r="AJ72" s="6">
        <v>0</v>
      </c>
      <c r="AK72" s="6">
        <v>0</v>
      </c>
      <c r="AL72" s="6">
        <v>7.2355266254846669E-5</v>
      </c>
      <c r="AM72" s="6">
        <v>0</v>
      </c>
      <c r="AN72" s="6">
        <v>1.0797981375144756E-3</v>
      </c>
      <c r="AO72" s="6">
        <v>3.4701783252865433E-4</v>
      </c>
      <c r="AP72" s="6">
        <v>1.0816247993045339E-5</v>
      </c>
      <c r="AQ72" s="6">
        <v>0</v>
      </c>
      <c r="AR72" s="6">
        <v>0</v>
      </c>
      <c r="AS72" s="6">
        <v>0</v>
      </c>
      <c r="AT72" s="6">
        <v>1.0446816326433561E-4</v>
      </c>
      <c r="AU72" s="6">
        <v>0</v>
      </c>
      <c r="AV72" s="6">
        <v>1.5028666395278195E-2</v>
      </c>
      <c r="AW72" s="6">
        <v>0.26777928916171595</v>
      </c>
      <c r="AX72" s="6">
        <v>2.6917146832007805E-5</v>
      </c>
      <c r="AY72" s="6">
        <v>5.1707036488808059E-4</v>
      </c>
      <c r="AZ72" s="6">
        <v>5.4676182994104427E-4</v>
      </c>
      <c r="BA72" s="6">
        <v>0</v>
      </c>
      <c r="BB72" s="6">
        <v>0</v>
      </c>
      <c r="BC72" s="6">
        <v>3.2039640389234684E-4</v>
      </c>
      <c r="BD72" s="6">
        <v>3.2014926003409473E-3</v>
      </c>
      <c r="BE72" s="6">
        <v>1.0647954088769988E-3</v>
      </c>
      <c r="BF72" s="6">
        <v>0</v>
      </c>
      <c r="BG72" s="6">
        <v>0</v>
      </c>
      <c r="BH72" s="6">
        <v>0</v>
      </c>
      <c r="BI72" s="6">
        <v>0</v>
      </c>
      <c r="BJ72" s="6">
        <v>0</v>
      </c>
      <c r="BK72" s="6">
        <v>0</v>
      </c>
      <c r="BL72" s="6">
        <v>0</v>
      </c>
      <c r="BM72" s="6">
        <v>0</v>
      </c>
      <c r="BN72" s="6">
        <v>0</v>
      </c>
      <c r="BP72">
        <f t="shared" si="2"/>
        <v>1</v>
      </c>
      <c r="BQ72" s="8">
        <f t="shared" si="3"/>
        <v>0.12299187560090544</v>
      </c>
    </row>
    <row r="73" spans="1:69" x14ac:dyDescent="0.55000000000000004">
      <c r="A73" s="28">
        <v>669</v>
      </c>
      <c r="B73" s="6">
        <v>2.8428426728365576E-4</v>
      </c>
      <c r="C73" s="6">
        <v>3.1915485984206711E-4</v>
      </c>
      <c r="D73" s="6">
        <v>0</v>
      </c>
      <c r="E73" s="6">
        <v>0</v>
      </c>
      <c r="F73" s="6">
        <v>8.9014089267572413E-2</v>
      </c>
      <c r="G73" s="6">
        <v>3.207711518375937E-3</v>
      </c>
      <c r="H73" s="6">
        <v>4.1730481936316463E-4</v>
      </c>
      <c r="I73" s="6">
        <v>0</v>
      </c>
      <c r="J73" s="6">
        <v>0</v>
      </c>
      <c r="K73" s="6">
        <v>0</v>
      </c>
      <c r="L73" s="6">
        <v>0</v>
      </c>
      <c r="M73" s="6">
        <v>0</v>
      </c>
      <c r="N73" s="6">
        <v>2.8633212878265119E-4</v>
      </c>
      <c r="O73" s="6">
        <v>0</v>
      </c>
      <c r="P73" s="6">
        <v>0</v>
      </c>
      <c r="Q73" s="6">
        <v>3.475105953034836E-3</v>
      </c>
      <c r="R73" s="6">
        <v>1.289449559645712E-2</v>
      </c>
      <c r="S73" s="6">
        <v>2.0062678017011598E-4</v>
      </c>
      <c r="T73" s="6">
        <v>1.2076099125105607E-3</v>
      </c>
      <c r="U73" s="6">
        <v>7.1055434290387262E-6</v>
      </c>
      <c r="V73" s="6">
        <v>0</v>
      </c>
      <c r="W73" s="6">
        <v>2.0880594346354077E-3</v>
      </c>
      <c r="X73" s="6">
        <v>7.177979829909747E-3</v>
      </c>
      <c r="Y73" s="6">
        <v>1.1992384132611915E-4</v>
      </c>
      <c r="Z73" s="6">
        <v>0</v>
      </c>
      <c r="AA73" s="6">
        <v>8.9954047087822703E-4</v>
      </c>
      <c r="AB73" s="6">
        <v>8.4488327358342857E-2</v>
      </c>
      <c r="AC73" s="6">
        <v>2.1149203093652103E-3</v>
      </c>
      <c r="AD73" s="6">
        <v>9.9141660179934171E-2</v>
      </c>
      <c r="AE73" s="6">
        <v>7.5849889530071098E-3</v>
      </c>
      <c r="AF73" s="6">
        <v>1.5853898325033252E-3</v>
      </c>
      <c r="AG73" s="6">
        <v>0</v>
      </c>
      <c r="AH73" s="6">
        <v>0</v>
      </c>
      <c r="AI73" s="6">
        <v>1.0826588168584591E-2</v>
      </c>
      <c r="AJ73" s="6">
        <v>0</v>
      </c>
      <c r="AK73" s="6">
        <v>8.3745699250083202E-5</v>
      </c>
      <c r="AL73" s="6">
        <v>1.6023283213793465E-2</v>
      </c>
      <c r="AM73" s="6">
        <v>1.3957616541680534E-4</v>
      </c>
      <c r="AN73" s="6">
        <v>1.4261384525047053E-3</v>
      </c>
      <c r="AO73" s="6">
        <v>0.49857124784422163</v>
      </c>
      <c r="AP73" s="6">
        <v>1.9653853845459164E-3</v>
      </c>
      <c r="AQ73" s="6">
        <v>0</v>
      </c>
      <c r="AR73" s="6">
        <v>2.6575553132457489E-4</v>
      </c>
      <c r="AS73" s="6">
        <v>0</v>
      </c>
      <c r="AT73" s="6">
        <v>7.3345059294481374E-2</v>
      </c>
      <c r="AU73" s="6">
        <v>1.5830840342506394E-3</v>
      </c>
      <c r="AV73" s="6">
        <v>1.4730790335437002E-2</v>
      </c>
      <c r="AW73" s="6">
        <v>0</v>
      </c>
      <c r="AX73" s="6">
        <v>0</v>
      </c>
      <c r="AY73" s="6">
        <v>9.1087405551007168E-5</v>
      </c>
      <c r="AZ73" s="6">
        <v>6.9281421227939668E-4</v>
      </c>
      <c r="BA73" s="6">
        <v>0</v>
      </c>
      <c r="BB73" s="6">
        <v>7.0435716115936636E-5</v>
      </c>
      <c r="BC73" s="6">
        <v>2.0645505931790223E-2</v>
      </c>
      <c r="BD73" s="6">
        <v>1.4405484633137346E-2</v>
      </c>
      <c r="BE73" s="6">
        <v>1.3984962304008993E-2</v>
      </c>
      <c r="BF73" s="6">
        <v>0</v>
      </c>
      <c r="BG73" s="6">
        <v>0</v>
      </c>
      <c r="BH73" s="6">
        <v>2.6954251184466362E-3</v>
      </c>
      <c r="BI73" s="6">
        <v>0</v>
      </c>
      <c r="BJ73" s="6">
        <v>0</v>
      </c>
      <c r="BK73" s="6">
        <v>4.5463828919082164E-3</v>
      </c>
      <c r="BL73" s="6">
        <v>7.3926368062275597E-3</v>
      </c>
      <c r="BM73" s="6">
        <v>0</v>
      </c>
      <c r="BN73" s="6">
        <v>0</v>
      </c>
      <c r="BP73">
        <f t="shared" si="2"/>
        <v>1.0000000000000002</v>
      </c>
      <c r="BQ73" s="8">
        <f t="shared" si="3"/>
        <v>0.10884156944230648</v>
      </c>
    </row>
    <row r="74" spans="1:69" x14ac:dyDescent="0.55000000000000004">
      <c r="A74" s="28">
        <v>670</v>
      </c>
      <c r="B74" s="6">
        <v>3.1009696260821037E-4</v>
      </c>
      <c r="C74" s="6">
        <v>0</v>
      </c>
      <c r="D74" s="6">
        <v>0</v>
      </c>
      <c r="E74" s="6">
        <v>0</v>
      </c>
      <c r="F74" s="6">
        <v>-7.8629588658530574E-3</v>
      </c>
      <c r="G74" s="6">
        <v>0</v>
      </c>
      <c r="H74" s="6">
        <v>0</v>
      </c>
      <c r="I74" s="6">
        <v>0</v>
      </c>
      <c r="J74" s="6">
        <v>0</v>
      </c>
      <c r="K74" s="6">
        <v>0</v>
      </c>
      <c r="L74" s="6">
        <v>0</v>
      </c>
      <c r="M74" s="6">
        <v>0</v>
      </c>
      <c r="N74" s="6">
        <v>0</v>
      </c>
      <c r="O74" s="6">
        <v>0</v>
      </c>
      <c r="P74" s="6">
        <v>0</v>
      </c>
      <c r="Q74" s="6">
        <v>0</v>
      </c>
      <c r="R74" s="6">
        <v>0</v>
      </c>
      <c r="S74" s="6">
        <v>0</v>
      </c>
      <c r="T74" s="6">
        <v>0</v>
      </c>
      <c r="U74" s="6">
        <v>0</v>
      </c>
      <c r="V74" s="6">
        <v>0</v>
      </c>
      <c r="W74" s="6">
        <v>0</v>
      </c>
      <c r="X74" s="6">
        <v>0</v>
      </c>
      <c r="Y74" s="6">
        <v>0</v>
      </c>
      <c r="Z74" s="6">
        <v>0</v>
      </c>
      <c r="AA74" s="6">
        <v>0</v>
      </c>
      <c r="AB74" s="6">
        <v>0</v>
      </c>
      <c r="AC74" s="6">
        <v>0</v>
      </c>
      <c r="AD74" s="6">
        <v>-2.2271264266871464E-3</v>
      </c>
      <c r="AE74" s="6">
        <v>-1.47715721794963E-4</v>
      </c>
      <c r="AF74" s="6">
        <v>0</v>
      </c>
      <c r="AG74" s="6">
        <v>0</v>
      </c>
      <c r="AH74" s="6">
        <v>0</v>
      </c>
      <c r="AI74" s="6">
        <v>0</v>
      </c>
      <c r="AJ74" s="6">
        <v>0</v>
      </c>
      <c r="AK74" s="6">
        <v>0</v>
      </c>
      <c r="AL74" s="6">
        <v>3.8708099958487748E-3</v>
      </c>
      <c r="AM74" s="6">
        <v>0</v>
      </c>
      <c r="AN74" s="6">
        <v>1.9168224374400899E-3</v>
      </c>
      <c r="AO74" s="6">
        <v>2.0365219766195094E-2</v>
      </c>
      <c r="AP74" s="6">
        <v>2.7384515102710767E-5</v>
      </c>
      <c r="AQ74" s="6">
        <v>0</v>
      </c>
      <c r="AR74" s="6">
        <v>0</v>
      </c>
      <c r="AS74" s="6">
        <v>1.4766522028962398E-4</v>
      </c>
      <c r="AT74" s="6">
        <v>0</v>
      </c>
      <c r="AU74" s="6">
        <v>0.78749301369447644</v>
      </c>
      <c r="AV74" s="6">
        <v>2.165395084710723E-2</v>
      </c>
      <c r="AW74" s="6">
        <v>5.4901987969770312E-3</v>
      </c>
      <c r="AX74" s="6">
        <v>2.2149783043443595E-4</v>
      </c>
      <c r="AY74" s="6">
        <v>3.82497220116213E-4</v>
      </c>
      <c r="AZ74" s="6">
        <v>0</v>
      </c>
      <c r="BA74" s="6">
        <v>7.996621052368702E-2</v>
      </c>
      <c r="BB74" s="6">
        <v>1.101907406845232E-4</v>
      </c>
      <c r="BC74" s="6">
        <v>1.2361702364109292E-3</v>
      </c>
      <c r="BD74" s="6">
        <v>7.0614154230171727E-2</v>
      </c>
      <c r="BE74" s="6">
        <v>2.7660835122829928E-3</v>
      </c>
      <c r="BF74" s="6">
        <v>1.0086444311203521E-2</v>
      </c>
      <c r="BG74" s="6">
        <v>3.5498571292405315E-3</v>
      </c>
      <c r="BH74" s="6">
        <v>0</v>
      </c>
      <c r="BI74" s="6">
        <v>0</v>
      </c>
      <c r="BJ74" s="6">
        <v>2.9533044057924796E-5</v>
      </c>
      <c r="BK74" s="6">
        <v>0</v>
      </c>
      <c r="BL74" s="6">
        <v>0</v>
      </c>
      <c r="BM74" s="6">
        <v>0</v>
      </c>
      <c r="BN74" s="6">
        <v>0</v>
      </c>
      <c r="BP74">
        <f t="shared" si="2"/>
        <v>0.99999999999999989</v>
      </c>
      <c r="BQ74" s="8">
        <f t="shared" si="3"/>
        <v>-2.3748421484821093E-3</v>
      </c>
    </row>
    <row r="75" spans="1:69" x14ac:dyDescent="0.55000000000000004">
      <c r="A75" s="28">
        <v>671</v>
      </c>
      <c r="B75" s="6">
        <v>0</v>
      </c>
      <c r="C75" s="6">
        <v>3.6058734405463336E-5</v>
      </c>
      <c r="D75" s="6">
        <v>0</v>
      </c>
      <c r="E75" s="6">
        <v>0</v>
      </c>
      <c r="F75" s="6">
        <v>-6.7231750209765964E-4</v>
      </c>
      <c r="G75" s="6">
        <v>0</v>
      </c>
      <c r="H75" s="6">
        <v>0</v>
      </c>
      <c r="I75" s="6">
        <v>0</v>
      </c>
      <c r="J75" s="6">
        <v>3.5387561162396311E-6</v>
      </c>
      <c r="K75" s="6">
        <v>0</v>
      </c>
      <c r="L75" s="6">
        <v>0</v>
      </c>
      <c r="M75" s="6">
        <v>0</v>
      </c>
      <c r="N75" s="6">
        <v>0</v>
      </c>
      <c r="O75" s="6">
        <v>0</v>
      </c>
      <c r="P75" s="6">
        <v>0</v>
      </c>
      <c r="Q75" s="6">
        <v>1.1026472511315445E-5</v>
      </c>
      <c r="R75" s="6">
        <v>1.0577228758935913E-5</v>
      </c>
      <c r="S75" s="6">
        <v>0</v>
      </c>
      <c r="T75" s="6">
        <v>0</v>
      </c>
      <c r="U75" s="6">
        <v>0</v>
      </c>
      <c r="V75" s="6">
        <v>0</v>
      </c>
      <c r="W75" s="6">
        <v>0</v>
      </c>
      <c r="X75" s="6">
        <v>0</v>
      </c>
      <c r="Y75" s="6">
        <v>0</v>
      </c>
      <c r="Z75" s="6">
        <v>0</v>
      </c>
      <c r="AA75" s="6">
        <v>0</v>
      </c>
      <c r="AB75" s="6">
        <v>-4.1787286979918576E-4</v>
      </c>
      <c r="AC75" s="6">
        <v>0</v>
      </c>
      <c r="AD75" s="6">
        <v>1.9677975510989168E-2</v>
      </c>
      <c r="AE75" s="6">
        <v>-1.4457332047804424E-3</v>
      </c>
      <c r="AF75" s="6">
        <v>0</v>
      </c>
      <c r="AG75" s="6">
        <v>0</v>
      </c>
      <c r="AH75" s="6">
        <v>0</v>
      </c>
      <c r="AI75" s="6">
        <v>7.0973204972459969E-6</v>
      </c>
      <c r="AJ75" s="6">
        <v>2.6225714654174899E-3</v>
      </c>
      <c r="AK75" s="6">
        <v>9.7135355289624924E-6</v>
      </c>
      <c r="AL75" s="6">
        <v>9.9684922722148243E-3</v>
      </c>
      <c r="AM75" s="6">
        <v>3.2218479191281492E-5</v>
      </c>
      <c r="AN75" s="6">
        <v>2.9789168599566647E-4</v>
      </c>
      <c r="AO75" s="6">
        <v>0.74742613976204908</v>
      </c>
      <c r="AP75" s="6">
        <v>1.6157713592693573E-3</v>
      </c>
      <c r="AQ75" s="6">
        <v>0</v>
      </c>
      <c r="AR75" s="6">
        <v>1.8333101365267269E-3</v>
      </c>
      <c r="AS75" s="6">
        <v>0</v>
      </c>
      <c r="AT75" s="6">
        <v>0</v>
      </c>
      <c r="AU75" s="6">
        <v>0.11161247970750594</v>
      </c>
      <c r="AV75" s="6">
        <v>2.6347435575756859E-3</v>
      </c>
      <c r="AW75" s="6">
        <v>9.6265545296338514E-3</v>
      </c>
      <c r="AX75" s="6">
        <v>1.9284086156429185E-3</v>
      </c>
      <c r="AY75" s="6">
        <v>3.2755464037071773E-3</v>
      </c>
      <c r="AZ75" s="6">
        <v>0</v>
      </c>
      <c r="BA75" s="6">
        <v>7.8316847463413899E-2</v>
      </c>
      <c r="BB75" s="6">
        <v>2.9231577965961212E-4</v>
      </c>
      <c r="BC75" s="6">
        <v>-2.1758276122081444E-3</v>
      </c>
      <c r="BD75" s="6">
        <v>8.8544483696045579E-3</v>
      </c>
      <c r="BE75" s="6">
        <v>9.6375177070467076E-4</v>
      </c>
      <c r="BF75" s="6">
        <v>2.4636385645628194E-3</v>
      </c>
      <c r="BG75" s="6">
        <v>4.5502396750472741E-4</v>
      </c>
      <c r="BH75" s="6">
        <v>8.2310071069537641E-5</v>
      </c>
      <c r="BI75" s="6">
        <v>0</v>
      </c>
      <c r="BJ75" s="6">
        <v>6.5329966882824906E-4</v>
      </c>
      <c r="BK75" s="6">
        <v>0</v>
      </c>
      <c r="BL75" s="6">
        <v>0</v>
      </c>
      <c r="BM75" s="6">
        <v>0</v>
      </c>
      <c r="BN75" s="6">
        <v>0</v>
      </c>
      <c r="BP75">
        <f t="shared" si="2"/>
        <v>1</v>
      </c>
      <c r="BQ75" s="8">
        <f t="shared" si="3"/>
        <v>1.8232242306208724E-2</v>
      </c>
    </row>
    <row r="76" spans="1:69" x14ac:dyDescent="0.55000000000000004">
      <c r="A76" s="28">
        <v>672</v>
      </c>
      <c r="B76" s="6">
        <v>0</v>
      </c>
      <c r="C76" s="6">
        <v>0</v>
      </c>
      <c r="D76" s="6">
        <v>0</v>
      </c>
      <c r="E76" s="6">
        <v>0</v>
      </c>
      <c r="F76" s="6">
        <v>-4.679183549304914E-3</v>
      </c>
      <c r="G76" s="6">
        <v>0</v>
      </c>
      <c r="H76" s="6">
        <v>0</v>
      </c>
      <c r="I76" s="6">
        <v>0</v>
      </c>
      <c r="J76" s="6">
        <v>1.6050931935974585E-3</v>
      </c>
      <c r="K76" s="6">
        <v>0</v>
      </c>
      <c r="L76" s="6">
        <v>0</v>
      </c>
      <c r="M76" s="6">
        <v>0</v>
      </c>
      <c r="N76" s="6">
        <v>0</v>
      </c>
      <c r="O76" s="6">
        <v>0</v>
      </c>
      <c r="P76" s="6">
        <v>0</v>
      </c>
      <c r="Q76" s="6">
        <v>0</v>
      </c>
      <c r="R76" s="6">
        <v>0</v>
      </c>
      <c r="S76" s="6">
        <v>0</v>
      </c>
      <c r="T76" s="6">
        <v>0</v>
      </c>
      <c r="U76" s="6">
        <v>0</v>
      </c>
      <c r="V76" s="6">
        <v>0</v>
      </c>
      <c r="W76" s="6">
        <v>0</v>
      </c>
      <c r="X76" s="6">
        <v>0</v>
      </c>
      <c r="Y76" s="6">
        <v>0</v>
      </c>
      <c r="Z76" s="6">
        <v>0</v>
      </c>
      <c r="AA76" s="6">
        <v>6.8513099008416414E-6</v>
      </c>
      <c r="AB76" s="6">
        <v>3.85432794848962E-3</v>
      </c>
      <c r="AC76" s="6">
        <v>0</v>
      </c>
      <c r="AD76" s="6">
        <v>2.6052507756234772E-2</v>
      </c>
      <c r="AE76" s="6">
        <v>1.1717652563573526E-3</v>
      </c>
      <c r="AF76" s="6">
        <v>0</v>
      </c>
      <c r="AG76" s="6">
        <v>0</v>
      </c>
      <c r="AH76" s="6">
        <v>0</v>
      </c>
      <c r="AI76" s="6">
        <v>0</v>
      </c>
      <c r="AJ76" s="6">
        <v>0</v>
      </c>
      <c r="AK76" s="6">
        <v>2.4205273038347742E-4</v>
      </c>
      <c r="AL76" s="6">
        <v>7.0308129805381966E-3</v>
      </c>
      <c r="AM76" s="6">
        <v>1.1476352954278386E-2</v>
      </c>
      <c r="AN76" s="6">
        <v>8.5213481660691311E-4</v>
      </c>
      <c r="AO76" s="6">
        <v>0.26706360864326611</v>
      </c>
      <c r="AP76" s="6">
        <v>5.1348690327798806E-3</v>
      </c>
      <c r="AQ76" s="6">
        <v>0</v>
      </c>
      <c r="AR76" s="6">
        <v>0</v>
      </c>
      <c r="AS76" s="6">
        <v>5.6658415210522477E-5</v>
      </c>
      <c r="AT76" s="6">
        <v>4.6924790033330158E-5</v>
      </c>
      <c r="AU76" s="6">
        <v>0.37386688785541705</v>
      </c>
      <c r="AV76" s="6">
        <v>6.2163656758750649E-3</v>
      </c>
      <c r="AW76" s="6">
        <v>2.2905037217744725E-2</v>
      </c>
      <c r="AX76" s="6">
        <v>5.0266441260949618E-2</v>
      </c>
      <c r="AY76" s="6">
        <v>3.5873928682893505E-2</v>
      </c>
      <c r="AZ76" s="6">
        <v>4.1403451684062691E-4</v>
      </c>
      <c r="BA76" s="6">
        <v>0.15744806630940442</v>
      </c>
      <c r="BB76" s="6">
        <v>8.7213494662025201E-4</v>
      </c>
      <c r="BC76" s="6">
        <v>4.2631587627733284E-3</v>
      </c>
      <c r="BD76" s="6">
        <v>7.4809527189619593E-3</v>
      </c>
      <c r="BE76" s="6">
        <v>1.0942672871722899E-2</v>
      </c>
      <c r="BF76" s="6">
        <v>6.185301174317025E-3</v>
      </c>
      <c r="BG76" s="6">
        <v>-5.2738350212295374E-3</v>
      </c>
      <c r="BH76" s="6">
        <v>2.4318585994689114E-3</v>
      </c>
      <c r="BI76" s="6">
        <v>7.7481593450287148E-5</v>
      </c>
      <c r="BJ76" s="6">
        <v>6.2696997433186021E-3</v>
      </c>
      <c r="BK76" s="6">
        <v>0</v>
      </c>
      <c r="BL76" s="6">
        <v>-1.549631869005743E-4</v>
      </c>
      <c r="BM76" s="6">
        <v>0</v>
      </c>
      <c r="BN76" s="6">
        <v>0</v>
      </c>
      <c r="BP76">
        <f t="shared" si="2"/>
        <v>1.0000000000000002</v>
      </c>
      <c r="BQ76" s="8">
        <f t="shared" si="3"/>
        <v>2.7224273012592125E-2</v>
      </c>
    </row>
    <row r="77" spans="1:69" x14ac:dyDescent="0.55000000000000004">
      <c r="A77" s="28">
        <v>673</v>
      </c>
      <c r="B77" s="6">
        <v>3.5661632080794301E-4</v>
      </c>
      <c r="C77" s="6">
        <v>4.3117503833394486E-4</v>
      </c>
      <c r="D77" s="6">
        <v>2.070007689616855E-4</v>
      </c>
      <c r="E77" s="6">
        <v>6.8714442924064107E-4</v>
      </c>
      <c r="F77" s="6">
        <v>-2.3892248262331141E-4</v>
      </c>
      <c r="G77" s="6">
        <v>6.0548242665170602E-5</v>
      </c>
      <c r="H77" s="6">
        <v>5.4471922974987977E-5</v>
      </c>
      <c r="I77" s="6">
        <v>0</v>
      </c>
      <c r="J77" s="6">
        <v>5.2843880186583035E-4</v>
      </c>
      <c r="K77" s="6">
        <v>0</v>
      </c>
      <c r="L77" s="6">
        <v>2.1343930087871834E-5</v>
      </c>
      <c r="M77" s="6">
        <v>7.8088631274146256E-4</v>
      </c>
      <c r="N77" s="6">
        <v>0</v>
      </c>
      <c r="O77" s="6">
        <v>1.0358535226803153E-5</v>
      </c>
      <c r="P77" s="6">
        <v>0</v>
      </c>
      <c r="Q77" s="6">
        <v>0</v>
      </c>
      <c r="R77" s="6">
        <v>1.4903942416241427E-4</v>
      </c>
      <c r="S77" s="6">
        <v>0</v>
      </c>
      <c r="T77" s="6">
        <v>3.9440122876053003E-5</v>
      </c>
      <c r="U77" s="6">
        <v>0</v>
      </c>
      <c r="V77" s="6">
        <v>3.3526174688620468E-6</v>
      </c>
      <c r="W77" s="6">
        <v>2.1199883536211539E-4</v>
      </c>
      <c r="X77" s="6">
        <v>5.6742241765693036E-5</v>
      </c>
      <c r="Y77" s="6">
        <v>2.8968784956313903E-4</v>
      </c>
      <c r="Z77" s="6">
        <v>2.5090186526051877E-4</v>
      </c>
      <c r="AA77" s="6">
        <v>7.8884005841870552E-5</v>
      </c>
      <c r="AB77" s="6">
        <v>2.9883942384700997E-2</v>
      </c>
      <c r="AC77" s="6">
        <v>2.4503868560025713E-5</v>
      </c>
      <c r="AD77" s="6">
        <v>6.9873479620956398E-3</v>
      </c>
      <c r="AE77" s="6">
        <v>7.9104415134824619E-4</v>
      </c>
      <c r="AF77" s="6">
        <v>2.5422083943594289E-4</v>
      </c>
      <c r="AG77" s="6">
        <v>0</v>
      </c>
      <c r="AH77" s="6">
        <v>0</v>
      </c>
      <c r="AI77" s="6">
        <v>1.5920636306427022E-4</v>
      </c>
      <c r="AJ77" s="6">
        <v>3.1507211314859592E-6</v>
      </c>
      <c r="AK77" s="6">
        <v>8.2685880884096757E-5</v>
      </c>
      <c r="AL77" s="6">
        <v>8.5557615791149034E-4</v>
      </c>
      <c r="AM77" s="6">
        <v>2.158293273209756E-3</v>
      </c>
      <c r="AN77" s="6">
        <v>1.7267025913344858E-3</v>
      </c>
      <c r="AO77" s="6">
        <v>0.22171963403911307</v>
      </c>
      <c r="AP77" s="6">
        <v>3.4624170936855907E-3</v>
      </c>
      <c r="AQ77" s="6">
        <v>2.96608170413814E-5</v>
      </c>
      <c r="AR77" s="6">
        <v>6.8942742553243931E-4</v>
      </c>
      <c r="AS77" s="6">
        <v>1.639538128980793E-4</v>
      </c>
      <c r="AT77" s="6">
        <v>1.5215982390077763E-3</v>
      </c>
      <c r="AU77" s="6">
        <v>0.10240465321119271</v>
      </c>
      <c r="AV77" s="6">
        <v>0.10323657075994483</v>
      </c>
      <c r="AW77" s="6">
        <v>6.1400322327314613E-2</v>
      </c>
      <c r="AX77" s="6">
        <v>1.3006774641154503E-2</v>
      </c>
      <c r="AY77" s="6">
        <v>6.0626639366305139E-3</v>
      </c>
      <c r="AZ77" s="6">
        <v>5.6712248831773622E-5</v>
      </c>
      <c r="BA77" s="6">
        <v>4.0070413994572902E-2</v>
      </c>
      <c r="BB77" s="6">
        <v>1.7591091297998942E-4</v>
      </c>
      <c r="BC77" s="6">
        <v>2.9932953084537698E-2</v>
      </c>
      <c r="BD77" s="6">
        <v>0.32542312659380845</v>
      </c>
      <c r="BE77" s="6">
        <v>2.8584867457675567E-2</v>
      </c>
      <c r="BF77" s="6">
        <v>4.2439781377099943E-3</v>
      </c>
      <c r="BG77" s="6">
        <v>1.6786083292513769E-3</v>
      </c>
      <c r="BH77" s="6">
        <v>2.293850090832971E-3</v>
      </c>
      <c r="BI77" s="6">
        <v>4.4755675455044512E-4</v>
      </c>
      <c r="BJ77" s="6">
        <v>6.3564590185645762E-3</v>
      </c>
      <c r="BK77" s="6">
        <v>5.761423145427703E-5</v>
      </c>
      <c r="BL77" s="6">
        <v>7.4489865454282442E-5</v>
      </c>
      <c r="BM77" s="6">
        <v>0</v>
      </c>
      <c r="BN77" s="6">
        <v>0</v>
      </c>
      <c r="BP77">
        <f t="shared" si="2"/>
        <v>0.99999999999999989</v>
      </c>
      <c r="BQ77" s="8">
        <f t="shared" si="3"/>
        <v>7.8028959820039111E-3</v>
      </c>
    </row>
    <row r="78" spans="1:69" x14ac:dyDescent="0.55000000000000004">
      <c r="A78" s="28">
        <v>674</v>
      </c>
      <c r="B78" s="6">
        <v>0</v>
      </c>
      <c r="C78" s="6">
        <v>0</v>
      </c>
      <c r="D78" s="6">
        <v>0</v>
      </c>
      <c r="E78" s="6">
        <v>4.1609105974836511E-4</v>
      </c>
      <c r="F78" s="6">
        <v>0</v>
      </c>
      <c r="G78" s="6">
        <v>0</v>
      </c>
      <c r="H78" s="6">
        <v>0</v>
      </c>
      <c r="I78" s="6">
        <v>0</v>
      </c>
      <c r="J78" s="6">
        <v>0</v>
      </c>
      <c r="K78" s="6">
        <v>0</v>
      </c>
      <c r="L78" s="6">
        <v>0</v>
      </c>
      <c r="M78" s="6">
        <v>0</v>
      </c>
      <c r="N78" s="6">
        <v>0</v>
      </c>
      <c r="O78" s="6">
        <v>0</v>
      </c>
      <c r="P78" s="6">
        <v>0</v>
      </c>
      <c r="Q78" s="6">
        <v>0</v>
      </c>
      <c r="R78" s="6">
        <v>0</v>
      </c>
      <c r="S78" s="6">
        <v>0</v>
      </c>
      <c r="T78" s="6">
        <v>0</v>
      </c>
      <c r="U78" s="6">
        <v>0</v>
      </c>
      <c r="V78" s="6">
        <v>0</v>
      </c>
      <c r="W78" s="6">
        <v>0</v>
      </c>
      <c r="X78" s="6">
        <v>1.1109114602267339E-3</v>
      </c>
      <c r="Y78" s="6">
        <v>0</v>
      </c>
      <c r="Z78" s="6">
        <v>0</v>
      </c>
      <c r="AA78" s="6">
        <v>0</v>
      </c>
      <c r="AB78" s="6">
        <v>-5.6561681320659316E-3</v>
      </c>
      <c r="AC78" s="6">
        <v>0</v>
      </c>
      <c r="AD78" s="6">
        <v>3.6720480943326606E-4</v>
      </c>
      <c r="AE78" s="6">
        <v>-3.4209306079624356E-3</v>
      </c>
      <c r="AF78" s="6">
        <v>0</v>
      </c>
      <c r="AG78" s="6">
        <v>0</v>
      </c>
      <c r="AH78" s="6">
        <v>0</v>
      </c>
      <c r="AI78" s="6">
        <v>0</v>
      </c>
      <c r="AJ78" s="6">
        <v>0</v>
      </c>
      <c r="AK78" s="6">
        <v>1.6512503568737717E-4</v>
      </c>
      <c r="AL78" s="6">
        <v>-3.9243058165054157E-3</v>
      </c>
      <c r="AM78" s="6">
        <v>0</v>
      </c>
      <c r="AN78" s="6">
        <v>-1.5937781213270963E-3</v>
      </c>
      <c r="AO78" s="6">
        <v>6.5764454810232367E-2</v>
      </c>
      <c r="AP78" s="6">
        <v>0</v>
      </c>
      <c r="AQ78" s="6">
        <v>0</v>
      </c>
      <c r="AR78" s="6">
        <v>0</v>
      </c>
      <c r="AS78" s="6">
        <v>0</v>
      </c>
      <c r="AT78" s="6">
        <v>-5.4190405307348144E-4</v>
      </c>
      <c r="AU78" s="6">
        <v>0.12320751885384167</v>
      </c>
      <c r="AV78" s="6">
        <v>2.963789999086756E-2</v>
      </c>
      <c r="AW78" s="6">
        <v>3.4423252099140858E-4</v>
      </c>
      <c r="AX78" s="6">
        <v>0</v>
      </c>
      <c r="AY78" s="6">
        <v>4.1789828048356997E-5</v>
      </c>
      <c r="AZ78" s="6">
        <v>0</v>
      </c>
      <c r="BA78" s="6">
        <v>0.72758307145392209</v>
      </c>
      <c r="BB78" s="6">
        <v>0</v>
      </c>
      <c r="BC78" s="6">
        <v>6.5785811684299705E-3</v>
      </c>
      <c r="BD78" s="6">
        <v>5.0946115139058293E-2</v>
      </c>
      <c r="BE78" s="6">
        <v>0</v>
      </c>
      <c r="BF78" s="6">
        <v>5.686188099449558E-3</v>
      </c>
      <c r="BG78" s="6">
        <v>0</v>
      </c>
      <c r="BH78" s="6">
        <v>1.5911804050306869E-3</v>
      </c>
      <c r="BI78" s="6">
        <v>0</v>
      </c>
      <c r="BJ78" s="6">
        <v>1.6967220959666527E-3</v>
      </c>
      <c r="BK78" s="6">
        <v>0</v>
      </c>
      <c r="BL78" s="6">
        <v>0</v>
      </c>
      <c r="BM78" s="6">
        <v>0</v>
      </c>
      <c r="BN78" s="6">
        <v>0</v>
      </c>
      <c r="BP78">
        <f t="shared" si="2"/>
        <v>1</v>
      </c>
      <c r="BQ78" s="8">
        <f t="shared" si="3"/>
        <v>-3.0537257985291696E-3</v>
      </c>
    </row>
    <row r="79" spans="1:69" x14ac:dyDescent="0.55000000000000004">
      <c r="A79" s="28">
        <v>675</v>
      </c>
      <c r="B79" s="6">
        <v>1.3845707819401502E-4</v>
      </c>
      <c r="C79" s="6">
        <v>3.7987525820359355E-4</v>
      </c>
      <c r="D79" s="6">
        <v>0</v>
      </c>
      <c r="E79" s="6">
        <v>0</v>
      </c>
      <c r="F79" s="6">
        <v>-1.6408452553232439E-4</v>
      </c>
      <c r="G79" s="6">
        <v>0</v>
      </c>
      <c r="H79" s="6">
        <v>0</v>
      </c>
      <c r="I79" s="6">
        <v>0</v>
      </c>
      <c r="J79" s="6">
        <v>8.6617759532010732E-4</v>
      </c>
      <c r="K79" s="6">
        <v>0</v>
      </c>
      <c r="L79" s="6">
        <v>0</v>
      </c>
      <c r="M79" s="6">
        <v>0</v>
      </c>
      <c r="N79" s="6">
        <v>0</v>
      </c>
      <c r="O79" s="6">
        <v>0</v>
      </c>
      <c r="P79" s="6">
        <v>0</v>
      </c>
      <c r="Q79" s="6">
        <v>0</v>
      </c>
      <c r="R79" s="6">
        <v>4.91593236044215E-5</v>
      </c>
      <c r="S79" s="6">
        <v>0</v>
      </c>
      <c r="T79" s="6">
        <v>0</v>
      </c>
      <c r="U79" s="6">
        <v>0</v>
      </c>
      <c r="V79" s="6">
        <v>0</v>
      </c>
      <c r="W79" s="6">
        <v>0</v>
      </c>
      <c r="X79" s="6">
        <v>3.3073119367635737E-5</v>
      </c>
      <c r="Y79" s="6">
        <v>2.721144056842615E-5</v>
      </c>
      <c r="Z79" s="6">
        <v>0</v>
      </c>
      <c r="AA79" s="6">
        <v>6.0371714787197879E-6</v>
      </c>
      <c r="AB79" s="6">
        <v>1.6260537997358868E-3</v>
      </c>
      <c r="AC79" s="6">
        <v>0</v>
      </c>
      <c r="AD79" s="6">
        <v>4.1817665034853221E-2</v>
      </c>
      <c r="AE79" s="6">
        <v>-4.228893207686062E-4</v>
      </c>
      <c r="AF79" s="6">
        <v>0</v>
      </c>
      <c r="AG79" s="6">
        <v>0</v>
      </c>
      <c r="AH79" s="6">
        <v>0</v>
      </c>
      <c r="AI79" s="6">
        <v>1.0151273891959217E-5</v>
      </c>
      <c r="AJ79" s="6">
        <v>3.7835072659330331E-2</v>
      </c>
      <c r="AK79" s="6">
        <v>0</v>
      </c>
      <c r="AL79" s="6">
        <v>3.6227960305668556E-2</v>
      </c>
      <c r="AM79" s="6">
        <v>2.139556558453069E-4</v>
      </c>
      <c r="AN79" s="6">
        <v>3.8879336206353154E-3</v>
      </c>
      <c r="AO79" s="6">
        <v>0.65640856113087098</v>
      </c>
      <c r="AP79" s="6">
        <v>1.1561484176972003E-3</v>
      </c>
      <c r="AQ79" s="6">
        <v>0</v>
      </c>
      <c r="AR79" s="6">
        <v>7.6705460972064141E-2</v>
      </c>
      <c r="AS79" s="6">
        <v>2.6278310781282685E-5</v>
      </c>
      <c r="AT79" s="6">
        <v>7.9120176068932425E-5</v>
      </c>
      <c r="AU79" s="6">
        <v>3.6503176756800928E-3</v>
      </c>
      <c r="AV79" s="6">
        <v>7.2727360826330611E-3</v>
      </c>
      <c r="AW79" s="6">
        <v>5.196094600153757E-4</v>
      </c>
      <c r="AX79" s="6">
        <v>3.6560110925820124E-4</v>
      </c>
      <c r="AY79" s="6">
        <v>1.6865002015916427E-4</v>
      </c>
      <c r="AZ79" s="6">
        <v>4.2470212040522818E-6</v>
      </c>
      <c r="BA79" s="6">
        <v>1.0978493494783484E-2</v>
      </c>
      <c r="BB79" s="6">
        <v>1.657354513487429E-3</v>
      </c>
      <c r="BC79" s="6">
        <v>-1.8054330113975861E-4</v>
      </c>
      <c r="BD79" s="6">
        <v>8.666228970617941E-2</v>
      </c>
      <c r="BE79" s="6">
        <v>1.6264767340363746E-3</v>
      </c>
      <c r="BF79" s="6">
        <v>1.4008510741952808E-3</v>
      </c>
      <c r="BG79" s="6">
        <v>2.6674781136605551E-2</v>
      </c>
      <c r="BH79" s="6">
        <v>1.1537577004500032E-3</v>
      </c>
      <c r="BI79" s="6">
        <v>0</v>
      </c>
      <c r="BJ79" s="6">
        <v>1.1379990745731755E-3</v>
      </c>
      <c r="BK79" s="6">
        <v>0</v>
      </c>
      <c r="BL79" s="6">
        <v>0</v>
      </c>
      <c r="BM79" s="6">
        <v>0</v>
      </c>
      <c r="BN79" s="6">
        <v>0</v>
      </c>
      <c r="BP79">
        <f t="shared" si="2"/>
        <v>1</v>
      </c>
      <c r="BQ79" s="8">
        <f t="shared" si="3"/>
        <v>4.1394775714084613E-2</v>
      </c>
    </row>
    <row r="80" spans="1:69" x14ac:dyDescent="0.55000000000000004">
      <c r="A80" s="28">
        <v>676</v>
      </c>
      <c r="B80" s="6">
        <v>0</v>
      </c>
      <c r="C80" s="6">
        <v>0</v>
      </c>
      <c r="D80" s="6">
        <v>0</v>
      </c>
      <c r="E80" s="6">
        <v>0</v>
      </c>
      <c r="F80" s="6">
        <v>0</v>
      </c>
      <c r="G80" s="6">
        <v>0</v>
      </c>
      <c r="H80" s="6">
        <v>0</v>
      </c>
      <c r="I80" s="6">
        <v>0</v>
      </c>
      <c r="J80" s="6">
        <v>0</v>
      </c>
      <c r="K80" s="6">
        <v>0</v>
      </c>
      <c r="L80" s="6">
        <v>0</v>
      </c>
      <c r="M80" s="6">
        <v>0</v>
      </c>
      <c r="N80" s="6">
        <v>0</v>
      </c>
      <c r="O80" s="6">
        <v>0</v>
      </c>
      <c r="P80" s="6">
        <v>0</v>
      </c>
      <c r="Q80" s="6">
        <v>0</v>
      </c>
      <c r="R80" s="6">
        <v>0</v>
      </c>
      <c r="S80" s="6">
        <v>0</v>
      </c>
      <c r="T80" s="6">
        <v>0</v>
      </c>
      <c r="U80" s="6">
        <v>0</v>
      </c>
      <c r="V80" s="6">
        <v>0</v>
      </c>
      <c r="W80" s="6">
        <v>0</v>
      </c>
      <c r="X80" s="6">
        <v>0</v>
      </c>
      <c r="Y80" s="6">
        <v>0</v>
      </c>
      <c r="Z80" s="6">
        <v>0</v>
      </c>
      <c r="AA80" s="6">
        <v>0</v>
      </c>
      <c r="AB80" s="6">
        <v>0</v>
      </c>
      <c r="AC80" s="6">
        <v>0</v>
      </c>
      <c r="AD80" s="6">
        <v>-4.1493878963828364E-4</v>
      </c>
      <c r="AE80" s="6">
        <v>4.3537258813891429E-2</v>
      </c>
      <c r="AF80" s="6">
        <v>0</v>
      </c>
      <c r="AG80" s="6">
        <v>0</v>
      </c>
      <c r="AH80" s="6">
        <v>0</v>
      </c>
      <c r="AI80" s="6">
        <v>0</v>
      </c>
      <c r="AJ80" s="6">
        <v>0</v>
      </c>
      <c r="AK80" s="6">
        <v>0</v>
      </c>
      <c r="AL80" s="6">
        <v>8.9199808198450012E-2</v>
      </c>
      <c r="AM80" s="6">
        <v>0</v>
      </c>
      <c r="AN80" s="6">
        <v>0</v>
      </c>
      <c r="AO80" s="6">
        <v>1.580957939476205E-2</v>
      </c>
      <c r="AP80" s="6">
        <v>3.6123768328281025E-3</v>
      </c>
      <c r="AQ80" s="6">
        <v>0</v>
      </c>
      <c r="AR80" s="6">
        <v>0</v>
      </c>
      <c r="AS80" s="6">
        <v>0</v>
      </c>
      <c r="AT80" s="6">
        <v>-6.5365496775305152E-3</v>
      </c>
      <c r="AU80" s="6">
        <v>4.8522868395012242E-2</v>
      </c>
      <c r="AV80" s="6">
        <v>0</v>
      </c>
      <c r="AW80" s="6">
        <v>0</v>
      </c>
      <c r="AX80" s="6">
        <v>0</v>
      </c>
      <c r="AY80" s="6">
        <v>0</v>
      </c>
      <c r="AZ80" s="6">
        <v>0</v>
      </c>
      <c r="BA80" s="6">
        <v>0</v>
      </c>
      <c r="BB80" s="6">
        <v>0</v>
      </c>
      <c r="BC80" s="6">
        <v>-1.709781002051013E-2</v>
      </c>
      <c r="BD80" s="6">
        <v>0.82336740685273502</v>
      </c>
      <c r="BE80" s="6">
        <v>0</v>
      </c>
      <c r="BF80" s="6">
        <v>0</v>
      </c>
      <c r="BG80" s="6">
        <v>0</v>
      </c>
      <c r="BH80" s="6">
        <v>0</v>
      </c>
      <c r="BI80" s="6">
        <v>0</v>
      </c>
      <c r="BJ80" s="6">
        <v>0</v>
      </c>
      <c r="BK80" s="6">
        <v>0</v>
      </c>
      <c r="BL80" s="6">
        <v>0</v>
      </c>
      <c r="BM80" s="6">
        <v>0</v>
      </c>
      <c r="BN80" s="6">
        <v>0</v>
      </c>
      <c r="BP80">
        <f t="shared" si="2"/>
        <v>1</v>
      </c>
      <c r="BQ80" s="8">
        <f t="shared" si="3"/>
        <v>4.3122320024253147E-2</v>
      </c>
    </row>
    <row r="81" spans="1:69" x14ac:dyDescent="0.55000000000000004">
      <c r="A81" s="28">
        <v>678</v>
      </c>
      <c r="B81" s="6">
        <v>4.6544248568674449E-3</v>
      </c>
      <c r="C81" s="6">
        <v>4.3096830611440628E-3</v>
      </c>
      <c r="D81" s="6">
        <v>3.0426405518061066E-3</v>
      </c>
      <c r="E81" s="6">
        <v>8.1761887844126226E-3</v>
      </c>
      <c r="F81" s="6">
        <v>6.4477652050580168E-3</v>
      </c>
      <c r="G81" s="6">
        <v>9.2836748647188701E-4</v>
      </c>
      <c r="H81" s="6">
        <v>2.9850838648634223E-4</v>
      </c>
      <c r="I81" s="6">
        <v>0</v>
      </c>
      <c r="J81" s="6">
        <v>5.4365446022047205E-4</v>
      </c>
      <c r="K81" s="6">
        <v>0</v>
      </c>
      <c r="L81" s="6">
        <v>1.9106849931900869E-4</v>
      </c>
      <c r="M81" s="6">
        <v>2.9483235018799298E-5</v>
      </c>
      <c r="N81" s="6">
        <v>1.9755052447559062E-5</v>
      </c>
      <c r="O81" s="6">
        <v>1.9922997953737606E-4</v>
      </c>
      <c r="P81" s="6">
        <v>3.3945077745202906E-4</v>
      </c>
      <c r="Q81" s="6">
        <v>4.6179099071254372E-3</v>
      </c>
      <c r="R81" s="6">
        <v>2.6549594061494542E-5</v>
      </c>
      <c r="S81" s="6">
        <v>1.3007237559570307E-5</v>
      </c>
      <c r="T81" s="6">
        <v>5.6381111069049419E-5</v>
      </c>
      <c r="U81" s="6">
        <v>1.1192030166879532E-5</v>
      </c>
      <c r="V81" s="6">
        <v>1.2731633816710899E-4</v>
      </c>
      <c r="W81" s="6">
        <v>6.7451148107109966E-5</v>
      </c>
      <c r="X81" s="6">
        <v>2.4523261610739526E-4</v>
      </c>
      <c r="Y81" s="6">
        <v>7.3027109170996341E-4</v>
      </c>
      <c r="Z81" s="6">
        <v>0</v>
      </c>
      <c r="AA81" s="6">
        <v>4.0063634027594696E-4</v>
      </c>
      <c r="AB81" s="6">
        <v>0.15497046019238153</v>
      </c>
      <c r="AC81" s="6">
        <v>4.0114894225260878E-5</v>
      </c>
      <c r="AD81" s="6">
        <v>6.8876536914212902E-2</v>
      </c>
      <c r="AE81" s="6">
        <v>2.2982280361894978E-3</v>
      </c>
      <c r="AF81" s="6">
        <v>1.022299447319599E-2</v>
      </c>
      <c r="AG81" s="6">
        <v>6.553061468697453E-3</v>
      </c>
      <c r="AH81" s="6">
        <v>2.2466686195967939E-3</v>
      </c>
      <c r="AI81" s="6">
        <v>1.8194873299518719E-3</v>
      </c>
      <c r="AJ81" s="6">
        <v>1.7762851491801715E-4</v>
      </c>
      <c r="AK81" s="6">
        <v>4.6787127934528927E-4</v>
      </c>
      <c r="AL81" s="6">
        <v>4.2934173479416311E-3</v>
      </c>
      <c r="AM81" s="6">
        <v>2.5906415158526942E-3</v>
      </c>
      <c r="AN81" s="6">
        <v>7.4736983534228571E-2</v>
      </c>
      <c r="AO81" s="6">
        <v>4.7864318063550772E-2</v>
      </c>
      <c r="AP81" s="6">
        <v>1.3543339539903904E-2</v>
      </c>
      <c r="AQ81" s="6">
        <v>2.8194244847368844E-3</v>
      </c>
      <c r="AR81" s="6">
        <v>3.7073599927788451E-6</v>
      </c>
      <c r="AS81" s="6">
        <v>5.7600770950507754E-4</v>
      </c>
      <c r="AT81" s="6">
        <v>5.8421883337225376E-4</v>
      </c>
      <c r="AU81" s="6">
        <v>4.2451413680170663E-2</v>
      </c>
      <c r="AV81" s="6">
        <v>4.0493407769157282E-2</v>
      </c>
      <c r="AW81" s="6">
        <v>5.3537391184041973E-2</v>
      </c>
      <c r="AX81" s="6">
        <v>3.0206117090222969E-2</v>
      </c>
      <c r="AY81" s="6">
        <v>1.3860754350145421E-2</v>
      </c>
      <c r="AZ81" s="6">
        <v>1.5936637436943701E-4</v>
      </c>
      <c r="BA81" s="6">
        <v>7.0559505818794397E-3</v>
      </c>
      <c r="BB81" s="6">
        <v>2.1443260586287392E-3</v>
      </c>
      <c r="BC81" s="6">
        <v>6.9919990626901947E-3</v>
      </c>
      <c r="BD81" s="6">
        <v>0.22239591237753095</v>
      </c>
      <c r="BE81" s="6">
        <v>7.4230476513354932E-2</v>
      </c>
      <c r="BF81" s="6">
        <v>4.5358540634069855E-2</v>
      </c>
      <c r="BG81" s="6">
        <v>1.402880792237024E-2</v>
      </c>
      <c r="BH81" s="6">
        <v>5.5116417186256931E-3</v>
      </c>
      <c r="BI81" s="6">
        <v>5.3606436811721829E-4</v>
      </c>
      <c r="BJ81" s="6">
        <v>1.037032497329906E-2</v>
      </c>
      <c r="BK81" s="6">
        <v>1.0813739547239003E-5</v>
      </c>
      <c r="BL81" s="6">
        <v>4.9541373938794409E-4</v>
      </c>
      <c r="BM81" s="6">
        <v>0</v>
      </c>
      <c r="BN81" s="6">
        <v>0</v>
      </c>
      <c r="BP81">
        <f t="shared" si="2"/>
        <v>1.0000000000000002</v>
      </c>
      <c r="BQ81" s="8">
        <f t="shared" si="3"/>
        <v>7.1214879844627654E-2</v>
      </c>
    </row>
    <row r="82" spans="1:69" x14ac:dyDescent="0.55000000000000004">
      <c r="A82" s="28">
        <v>679</v>
      </c>
      <c r="B82" s="6">
        <v>9.5315122873337421E-4</v>
      </c>
      <c r="C82" s="6">
        <v>2.2119882858099383E-4</v>
      </c>
      <c r="D82" s="6">
        <v>1.4072486087721725E-3</v>
      </c>
      <c r="E82" s="6">
        <v>0.10960373268254818</v>
      </c>
      <c r="F82" s="6">
        <v>-5.3892780904180287E-2</v>
      </c>
      <c r="G82" s="6">
        <v>1.4777393197595493E-4</v>
      </c>
      <c r="H82" s="6">
        <v>1.8847566935651502E-5</v>
      </c>
      <c r="I82" s="6">
        <v>0</v>
      </c>
      <c r="J82" s="6">
        <v>2.0139901591046993E-3</v>
      </c>
      <c r="K82" s="6">
        <v>0</v>
      </c>
      <c r="L82" s="6">
        <v>9.2211439757660979E-5</v>
      </c>
      <c r="M82" s="6">
        <v>0</v>
      </c>
      <c r="N82" s="6">
        <v>8.6964520317187693E-7</v>
      </c>
      <c r="O82" s="6">
        <v>0</v>
      </c>
      <c r="P82" s="6">
        <v>0</v>
      </c>
      <c r="Q82" s="6">
        <v>2.452489522431163E-3</v>
      </c>
      <c r="R82" s="6">
        <v>1.3183406498505064E-3</v>
      </c>
      <c r="S82" s="6">
        <v>2.7988952151458132E-5</v>
      </c>
      <c r="T82" s="6">
        <v>6.5257167239567572E-7</v>
      </c>
      <c r="U82" s="6">
        <v>0</v>
      </c>
      <c r="V82" s="6">
        <v>1.981584098371962E-5</v>
      </c>
      <c r="W82" s="6">
        <v>9.5476324739739983E-6</v>
      </c>
      <c r="X82" s="6">
        <v>2.8716306105566229E-5</v>
      </c>
      <c r="Y82" s="6">
        <v>1.6002908386833858E-4</v>
      </c>
      <c r="Z82" s="6">
        <v>4.0532402012153768E-6</v>
      </c>
      <c r="AA82" s="6">
        <v>5.7220920482623427E-4</v>
      </c>
      <c r="AB82" s="6">
        <v>6.1219184110009595E-3</v>
      </c>
      <c r="AC82" s="6">
        <v>4.7523790999227936E-5</v>
      </c>
      <c r="AD82" s="6">
        <v>9.2336118777330452E-3</v>
      </c>
      <c r="AE82" s="6">
        <v>1.0251943982718204E-3</v>
      </c>
      <c r="AF82" s="6">
        <v>8.6676812320504986E-4</v>
      </c>
      <c r="AG82" s="6">
        <v>3.1554875786881607E-4</v>
      </c>
      <c r="AH82" s="6">
        <v>7.9962137096211736E-2</v>
      </c>
      <c r="AI82" s="6">
        <v>1.1687517557254511E-2</v>
      </c>
      <c r="AJ82" s="6">
        <v>5.0860602980477604E-4</v>
      </c>
      <c r="AK82" s="6">
        <v>1.9725388875389302E-3</v>
      </c>
      <c r="AL82" s="6">
        <v>1.2619391369105608E-2</v>
      </c>
      <c r="AM82" s="6">
        <v>6.4081546986846137E-3</v>
      </c>
      <c r="AN82" s="6">
        <v>4.8682965455012928E-3</v>
      </c>
      <c r="AO82" s="6">
        <v>3.3107797713377449E-2</v>
      </c>
      <c r="AP82" s="6">
        <v>1.4330969997373663E-3</v>
      </c>
      <c r="AQ82" s="6">
        <v>0</v>
      </c>
      <c r="AR82" s="6">
        <v>5.7436991511989862E-3</v>
      </c>
      <c r="AS82" s="6">
        <v>6.335766125527022E-4</v>
      </c>
      <c r="AT82" s="6">
        <v>7.0112270082889885E-3</v>
      </c>
      <c r="AU82" s="6">
        <v>0.1518753085929079</v>
      </c>
      <c r="AV82" s="6">
        <v>6.502183088930874E-2</v>
      </c>
      <c r="AW82" s="6">
        <v>0.13321106694184329</v>
      </c>
      <c r="AX82" s="6">
        <v>1.0413468104234757E-2</v>
      </c>
      <c r="AY82" s="6">
        <v>1.5941653411486977E-2</v>
      </c>
      <c r="AZ82" s="6">
        <v>5.0127173669667899E-4</v>
      </c>
      <c r="BA82" s="6">
        <v>1.4827241747030128E-3</v>
      </c>
      <c r="BB82" s="6">
        <v>1.7090385301879571E-3</v>
      </c>
      <c r="BC82" s="6">
        <v>9.991194762153802E-3</v>
      </c>
      <c r="BD82" s="6">
        <v>0.15836355353904644</v>
      </c>
      <c r="BE82" s="6">
        <v>0.12127218472113424</v>
      </c>
      <c r="BF82" s="6">
        <v>2.4884180042729648E-2</v>
      </c>
      <c r="BG82" s="6">
        <v>5.2775574778302714E-3</v>
      </c>
      <c r="BH82" s="6">
        <v>1.0364596745976631E-2</v>
      </c>
      <c r="BI82" s="6">
        <v>1.9532114169634542E-4</v>
      </c>
      <c r="BJ82" s="6">
        <v>2.1766366115739719E-2</v>
      </c>
      <c r="BK82" s="6">
        <v>4.5013484234608541E-6</v>
      </c>
      <c r="BL82" s="6">
        <v>1.8805974904060753E-2</v>
      </c>
      <c r="BM82" s="6">
        <v>1.9151559950742654E-4</v>
      </c>
      <c r="BN82" s="6">
        <v>0</v>
      </c>
      <c r="BP82">
        <f t="shared" si="2"/>
        <v>1</v>
      </c>
      <c r="BQ82" s="8">
        <f t="shared" si="3"/>
        <v>1.0306330067004094E-2</v>
      </c>
    </row>
    <row r="83" spans="1:69" x14ac:dyDescent="0.55000000000000004">
      <c r="A83" s="28">
        <v>680</v>
      </c>
      <c r="B83" s="6">
        <v>0</v>
      </c>
      <c r="C83" s="6">
        <v>0</v>
      </c>
      <c r="D83" s="6">
        <v>0</v>
      </c>
      <c r="E83" s="6">
        <v>0</v>
      </c>
      <c r="F83" s="6">
        <v>2.0366206209908267E-3</v>
      </c>
      <c r="G83" s="6">
        <v>9.9531163523799126E-6</v>
      </c>
      <c r="H83" s="6">
        <v>4.8602834524472002E-4</v>
      </c>
      <c r="I83" s="6">
        <v>6.3462744218796218E-5</v>
      </c>
      <c r="J83" s="6">
        <v>9.394231660534668E-3</v>
      </c>
      <c r="K83" s="6">
        <v>0</v>
      </c>
      <c r="L83" s="6">
        <v>8.241552418886544E-5</v>
      </c>
      <c r="M83" s="6">
        <v>0</v>
      </c>
      <c r="N83" s="6">
        <v>2.7633571785366405E-4</v>
      </c>
      <c r="O83" s="6">
        <v>1.4650615191587254E-4</v>
      </c>
      <c r="P83" s="6">
        <v>0</v>
      </c>
      <c r="Q83" s="6">
        <v>8.7571075674784996E-4</v>
      </c>
      <c r="R83" s="6">
        <v>2.8429211814004385E-3</v>
      </c>
      <c r="S83" s="6">
        <v>4.8050529586693911E-5</v>
      </c>
      <c r="T83" s="6">
        <v>2.8991939618018775E-4</v>
      </c>
      <c r="U83" s="6">
        <v>0</v>
      </c>
      <c r="V83" s="6">
        <v>7.1206640820063757E-5</v>
      </c>
      <c r="W83" s="6">
        <v>3.7631891099348556E-3</v>
      </c>
      <c r="X83" s="6">
        <v>7.0478063401091653E-5</v>
      </c>
      <c r="Y83" s="6">
        <v>2.4916371021166687E-4</v>
      </c>
      <c r="Z83" s="6">
        <v>0</v>
      </c>
      <c r="AA83" s="6">
        <v>2.4138702413830388E-4</v>
      </c>
      <c r="AB83" s="6">
        <v>4.7397249353323141E-3</v>
      </c>
      <c r="AC83" s="6">
        <v>2.548223359173318E-4</v>
      </c>
      <c r="AD83" s="6">
        <v>0.80141142501231377</v>
      </c>
      <c r="AE83" s="6">
        <v>2.4890267578235866E-2</v>
      </c>
      <c r="AF83" s="6">
        <v>2.0650390936713462E-5</v>
      </c>
      <c r="AG83" s="6">
        <v>0</v>
      </c>
      <c r="AH83" s="6">
        <v>0</v>
      </c>
      <c r="AI83" s="6">
        <v>4.669848709901314E-4</v>
      </c>
      <c r="AJ83" s="6">
        <v>2.8982172541224384E-4</v>
      </c>
      <c r="AK83" s="6">
        <v>1.7652247185006499E-4</v>
      </c>
      <c r="AL83" s="6">
        <v>2.3951558245966418E-3</v>
      </c>
      <c r="AM83" s="6">
        <v>2.5159524723457539E-4</v>
      </c>
      <c r="AN83" s="6">
        <v>4.6134908164020957E-3</v>
      </c>
      <c r="AO83" s="6">
        <v>8.8270445813350723E-2</v>
      </c>
      <c r="AP83" s="6">
        <v>2.3560710064083044E-3</v>
      </c>
      <c r="AQ83" s="6">
        <v>0</v>
      </c>
      <c r="AR83" s="6">
        <v>4.2812748616143472E-4</v>
      </c>
      <c r="AS83" s="6">
        <v>0</v>
      </c>
      <c r="AT83" s="6">
        <v>0</v>
      </c>
      <c r="AU83" s="6">
        <v>3.6638484044085465E-3</v>
      </c>
      <c r="AV83" s="6">
        <v>1.5176176942904509E-4</v>
      </c>
      <c r="AW83" s="6">
        <v>2.9291858640440846E-4</v>
      </c>
      <c r="AX83" s="6">
        <v>5.5373837257239166E-3</v>
      </c>
      <c r="AY83" s="6">
        <v>9.4165131532960439E-4</v>
      </c>
      <c r="AZ83" s="6">
        <v>3.8789247840583394E-5</v>
      </c>
      <c r="BA83" s="6">
        <v>1.4888334213290367E-3</v>
      </c>
      <c r="BB83" s="6">
        <v>8.4407635775805324E-4</v>
      </c>
      <c r="BC83" s="6">
        <v>5.2671094092189598E-3</v>
      </c>
      <c r="BD83" s="6">
        <v>1.9968894083582586E-2</v>
      </c>
      <c r="BE83" s="6">
        <v>6.0290048851806633E-3</v>
      </c>
      <c r="BF83" s="6">
        <v>3.9559567885379154E-4</v>
      </c>
      <c r="BG83" s="6">
        <v>2.2893958241219435E-3</v>
      </c>
      <c r="BH83" s="6">
        <v>5.7738307019492854E-4</v>
      </c>
      <c r="BI83" s="6">
        <v>0</v>
      </c>
      <c r="BJ83" s="6">
        <v>1.6972388875282604E-4</v>
      </c>
      <c r="BK83" s="6">
        <v>3.7870677523015625E-5</v>
      </c>
      <c r="BL83" s="6">
        <v>7.9307384548497819E-4</v>
      </c>
      <c r="BM83" s="6">
        <v>0</v>
      </c>
      <c r="BN83" s="6">
        <v>0</v>
      </c>
      <c r="BP83">
        <f t="shared" si="2"/>
        <v>1</v>
      </c>
      <c r="BQ83" s="8">
        <f t="shared" si="3"/>
        <v>0.82655651492646698</v>
      </c>
    </row>
    <row r="84" spans="1:69" x14ac:dyDescent="0.55000000000000004">
      <c r="A84" s="28">
        <v>682</v>
      </c>
      <c r="B84" s="6">
        <v>2.3719130331140151E-4</v>
      </c>
      <c r="C84" s="6">
        <v>4.398104424870083E-4</v>
      </c>
      <c r="D84" s="6">
        <v>0</v>
      </c>
      <c r="E84" s="6">
        <v>0</v>
      </c>
      <c r="F84" s="6">
        <v>6.2062803281748801E-6</v>
      </c>
      <c r="G84" s="6">
        <v>2.2346587566255322E-3</v>
      </c>
      <c r="H84" s="6">
        <v>0</v>
      </c>
      <c r="I84" s="6">
        <v>0</v>
      </c>
      <c r="J84" s="6">
        <v>0.36876961379275913</v>
      </c>
      <c r="K84" s="6">
        <v>0</v>
      </c>
      <c r="L84" s="6">
        <v>0</v>
      </c>
      <c r="M84" s="6">
        <v>0</v>
      </c>
      <c r="N84" s="6">
        <v>0</v>
      </c>
      <c r="O84" s="6">
        <v>0</v>
      </c>
      <c r="P84" s="6">
        <v>0</v>
      </c>
      <c r="Q84" s="6">
        <v>1.1195334035062334E-3</v>
      </c>
      <c r="R84" s="6">
        <v>0</v>
      </c>
      <c r="S84" s="6">
        <v>0</v>
      </c>
      <c r="T84" s="6">
        <v>0</v>
      </c>
      <c r="U84" s="6">
        <v>0</v>
      </c>
      <c r="V84" s="6">
        <v>0</v>
      </c>
      <c r="W84" s="6">
        <v>1.4322185372711262E-5</v>
      </c>
      <c r="X84" s="6">
        <v>0</v>
      </c>
      <c r="Y84" s="6">
        <v>0</v>
      </c>
      <c r="Z84" s="6">
        <v>0</v>
      </c>
      <c r="AA84" s="6">
        <v>0</v>
      </c>
      <c r="AB84" s="6">
        <v>0</v>
      </c>
      <c r="AC84" s="6">
        <v>0</v>
      </c>
      <c r="AD84" s="6">
        <v>6.905493277103926E-2</v>
      </c>
      <c r="AE84" s="6">
        <v>2.7940821237681861E-3</v>
      </c>
      <c r="AF84" s="6">
        <v>0</v>
      </c>
      <c r="AG84" s="6">
        <v>0</v>
      </c>
      <c r="AH84" s="6">
        <v>0</v>
      </c>
      <c r="AI84" s="6">
        <v>4.3997753464968996E-3</v>
      </c>
      <c r="AJ84" s="6">
        <v>4.021897295837052E-2</v>
      </c>
      <c r="AK84" s="6">
        <v>0</v>
      </c>
      <c r="AL84" s="6">
        <v>2.939871030304116E-2</v>
      </c>
      <c r="AM84" s="6">
        <v>4.0812260734988462E-3</v>
      </c>
      <c r="AN84" s="6">
        <v>0</v>
      </c>
      <c r="AO84" s="6">
        <v>3.7666078425471199E-2</v>
      </c>
      <c r="AP84" s="6">
        <v>2.4771612036793143E-4</v>
      </c>
      <c r="AQ84" s="6">
        <v>0</v>
      </c>
      <c r="AR84" s="6">
        <v>0</v>
      </c>
      <c r="AS84" s="6">
        <v>0</v>
      </c>
      <c r="AT84" s="6">
        <v>0</v>
      </c>
      <c r="AU84" s="6">
        <v>2.9615892319871436E-3</v>
      </c>
      <c r="AV84" s="6">
        <v>1.2173857566804572E-2</v>
      </c>
      <c r="AW84" s="6">
        <v>5.0159475883095441E-4</v>
      </c>
      <c r="AX84" s="6">
        <v>0.13380817011236787</v>
      </c>
      <c r="AY84" s="6">
        <v>0.10251056917306356</v>
      </c>
      <c r="AZ84" s="6">
        <v>0</v>
      </c>
      <c r="BA84" s="6">
        <v>0</v>
      </c>
      <c r="BB84" s="6">
        <v>9.3444700625772048E-5</v>
      </c>
      <c r="BC84" s="6">
        <v>-4.3481359114586217E-4</v>
      </c>
      <c r="BD84" s="6">
        <v>0.16041558713940368</v>
      </c>
      <c r="BE84" s="6">
        <v>3.0164889533901237E-3</v>
      </c>
      <c r="BF84" s="6">
        <v>0</v>
      </c>
      <c r="BG84" s="6">
        <v>5.2286956952515189E-3</v>
      </c>
      <c r="BH84" s="6">
        <v>1.3568480367472332E-3</v>
      </c>
      <c r="BI84" s="6">
        <v>0</v>
      </c>
      <c r="BJ84" s="6">
        <v>1.7183877361723745E-2</v>
      </c>
      <c r="BK84" s="6">
        <v>0</v>
      </c>
      <c r="BL84" s="6">
        <v>5.0126057450559111E-4</v>
      </c>
      <c r="BM84" s="6">
        <v>0</v>
      </c>
      <c r="BN84" s="6">
        <v>0</v>
      </c>
      <c r="BP84">
        <f t="shared" si="2"/>
        <v>1.0000000000000002</v>
      </c>
      <c r="BQ84" s="8">
        <f t="shared" si="3"/>
        <v>7.1849014894807439E-2</v>
      </c>
    </row>
    <row r="85" spans="1:69" x14ac:dyDescent="0.55000000000000004">
      <c r="A85" s="28">
        <v>683</v>
      </c>
      <c r="B85" s="6">
        <v>0</v>
      </c>
      <c r="C85" s="6">
        <v>0</v>
      </c>
      <c r="D85" s="6">
        <v>0</v>
      </c>
      <c r="E85" s="6">
        <v>0</v>
      </c>
      <c r="F85" s="6">
        <v>0</v>
      </c>
      <c r="G85" s="6">
        <v>0</v>
      </c>
      <c r="H85" s="6">
        <v>0</v>
      </c>
      <c r="I85" s="6">
        <v>0</v>
      </c>
      <c r="J85" s="6">
        <v>0</v>
      </c>
      <c r="K85" s="6">
        <v>0</v>
      </c>
      <c r="L85" s="6">
        <v>0</v>
      </c>
      <c r="M85" s="6">
        <v>0</v>
      </c>
      <c r="N85" s="6">
        <v>0</v>
      </c>
      <c r="O85" s="6">
        <v>0</v>
      </c>
      <c r="P85" s="6">
        <v>0</v>
      </c>
      <c r="Q85" s="6">
        <v>-8.560536187631005E-5</v>
      </c>
      <c r="R85" s="6">
        <v>0</v>
      </c>
      <c r="S85" s="6">
        <v>0</v>
      </c>
      <c r="T85" s="6">
        <v>0</v>
      </c>
      <c r="U85" s="6">
        <v>0</v>
      </c>
      <c r="V85" s="6">
        <v>0</v>
      </c>
      <c r="W85" s="6">
        <v>0</v>
      </c>
      <c r="X85" s="6">
        <v>0</v>
      </c>
      <c r="Y85" s="6">
        <v>0</v>
      </c>
      <c r="Z85" s="6">
        <v>0</v>
      </c>
      <c r="AA85" s="6">
        <v>0</v>
      </c>
      <c r="AB85" s="6">
        <v>1.5361154872593269E-3</v>
      </c>
      <c r="AC85" s="6">
        <v>0</v>
      </c>
      <c r="AD85" s="6">
        <v>2.5174566342219019E-3</v>
      </c>
      <c r="AE85" s="6">
        <v>1.1689669320855877E-4</v>
      </c>
      <c r="AF85" s="6">
        <v>0</v>
      </c>
      <c r="AG85" s="6">
        <v>0</v>
      </c>
      <c r="AH85" s="6">
        <v>0</v>
      </c>
      <c r="AI85" s="6">
        <v>5.9586762818745131E-4</v>
      </c>
      <c r="AJ85" s="6">
        <v>0</v>
      </c>
      <c r="AK85" s="6">
        <v>0</v>
      </c>
      <c r="AL85" s="6">
        <v>0.17137421993779403</v>
      </c>
      <c r="AM85" s="6">
        <v>6.4519578161595422E-3</v>
      </c>
      <c r="AN85" s="6">
        <v>8.1345305494098872E-4</v>
      </c>
      <c r="AO85" s="6">
        <v>0.49813136230171068</v>
      </c>
      <c r="AP85" s="6">
        <v>1.1639722434998947E-2</v>
      </c>
      <c r="AQ85" s="6">
        <v>0</v>
      </c>
      <c r="AR85" s="6">
        <v>6.7137806820266122E-4</v>
      </c>
      <c r="AS85" s="6">
        <v>0</v>
      </c>
      <c r="AT85" s="6">
        <v>0</v>
      </c>
      <c r="AU85" s="6">
        <v>3.4161387948327238E-2</v>
      </c>
      <c r="AV85" s="6">
        <v>8.2744206774586443E-4</v>
      </c>
      <c r="AW85" s="6">
        <v>0</v>
      </c>
      <c r="AX85" s="6">
        <v>0.16666912192600603</v>
      </c>
      <c r="AY85" s="6">
        <v>1.9434668573017722E-2</v>
      </c>
      <c r="AZ85" s="6">
        <v>0</v>
      </c>
      <c r="BA85" s="6">
        <v>5.3641464213736591E-2</v>
      </c>
      <c r="BB85" s="6">
        <v>0</v>
      </c>
      <c r="BC85" s="6">
        <v>-1.3519998187975862E-3</v>
      </c>
      <c r="BD85" s="6">
        <v>6.9012331320254458E-3</v>
      </c>
      <c r="BE85" s="6">
        <v>0</v>
      </c>
      <c r="BF85" s="6">
        <v>0</v>
      </c>
      <c r="BG85" s="6">
        <v>5.0890420651631383E-4</v>
      </c>
      <c r="BH85" s="6">
        <v>7.4499034389417535E-3</v>
      </c>
      <c r="BI85" s="6">
        <v>0</v>
      </c>
      <c r="BJ85" s="6">
        <v>1.8148224484088801E-2</v>
      </c>
      <c r="BK85" s="6">
        <v>0</v>
      </c>
      <c r="BL85" s="6">
        <v>-1.5317486641586969E-4</v>
      </c>
      <c r="BM85" s="6">
        <v>0</v>
      </c>
      <c r="BN85" s="6">
        <v>0</v>
      </c>
      <c r="BP85">
        <f t="shared" si="2"/>
        <v>1</v>
      </c>
      <c r="BQ85" s="8">
        <f t="shared" si="3"/>
        <v>2.6343533274304607E-3</v>
      </c>
    </row>
    <row r="86" spans="1:69" x14ac:dyDescent="0.55000000000000004">
      <c r="A86" s="28">
        <v>684</v>
      </c>
      <c r="B86" s="6">
        <v>1.3355815896768882E-4</v>
      </c>
      <c r="C86" s="6">
        <v>0</v>
      </c>
      <c r="D86" s="6">
        <v>0</v>
      </c>
      <c r="E86" s="6">
        <v>0</v>
      </c>
      <c r="F86" s="6">
        <v>8.8964324138252125E-4</v>
      </c>
      <c r="G86" s="6">
        <v>0</v>
      </c>
      <c r="H86" s="6">
        <v>0</v>
      </c>
      <c r="I86" s="6">
        <v>0</v>
      </c>
      <c r="J86" s="6">
        <v>2.1765469377961373E-3</v>
      </c>
      <c r="K86" s="6">
        <v>0</v>
      </c>
      <c r="L86" s="6">
        <v>0</v>
      </c>
      <c r="M86" s="6">
        <v>0</v>
      </c>
      <c r="N86" s="6">
        <v>0</v>
      </c>
      <c r="O86" s="6">
        <v>2.1133769693197738E-4</v>
      </c>
      <c r="P86" s="6">
        <v>0</v>
      </c>
      <c r="Q86" s="6">
        <v>0</v>
      </c>
      <c r="R86" s="6">
        <v>0</v>
      </c>
      <c r="S86" s="6">
        <v>0</v>
      </c>
      <c r="T86" s="6">
        <v>0</v>
      </c>
      <c r="U86" s="6">
        <v>0</v>
      </c>
      <c r="V86" s="6">
        <v>0</v>
      </c>
      <c r="W86" s="6">
        <v>0</v>
      </c>
      <c r="X86" s="6">
        <v>0</v>
      </c>
      <c r="Y86" s="6">
        <v>1.3941539296601573E-5</v>
      </c>
      <c r="Z86" s="6">
        <v>0</v>
      </c>
      <c r="AA86" s="6">
        <v>0</v>
      </c>
      <c r="AB86" s="6">
        <v>-1.0833777727814963E-3</v>
      </c>
      <c r="AC86" s="6">
        <v>5.3199218876720427E-6</v>
      </c>
      <c r="AD86" s="6">
        <v>2.5587091353147056E-2</v>
      </c>
      <c r="AE86" s="6">
        <v>2.5450719715489629E-2</v>
      </c>
      <c r="AF86" s="6">
        <v>6.4688730176409848E-4</v>
      </c>
      <c r="AG86" s="6">
        <v>0</v>
      </c>
      <c r="AH86" s="6">
        <v>0</v>
      </c>
      <c r="AI86" s="6">
        <v>2.4716095653962971E-3</v>
      </c>
      <c r="AJ86" s="6">
        <v>9.9305467979402557E-3</v>
      </c>
      <c r="AK86" s="6">
        <v>8.5802740159739084E-5</v>
      </c>
      <c r="AL86" s="6">
        <v>0.46166481227894784</v>
      </c>
      <c r="AM86" s="6">
        <v>1.9363328568556444E-3</v>
      </c>
      <c r="AN86" s="6">
        <v>3.967860851962597E-3</v>
      </c>
      <c r="AO86" s="6">
        <v>0.26116604488714162</v>
      </c>
      <c r="AP86" s="6">
        <v>1.3094262697150329E-3</v>
      </c>
      <c r="AQ86" s="6">
        <v>0</v>
      </c>
      <c r="AR86" s="6">
        <v>8.9623477659911514E-3</v>
      </c>
      <c r="AS86" s="6">
        <v>0</v>
      </c>
      <c r="AT86" s="6">
        <v>7.0131770256339447E-5</v>
      </c>
      <c r="AU86" s="6">
        <v>3.374975241292532E-2</v>
      </c>
      <c r="AV86" s="6">
        <v>1.3574402823260537E-2</v>
      </c>
      <c r="AW86" s="6">
        <v>4.0897661020297604E-3</v>
      </c>
      <c r="AX86" s="6">
        <v>1.2091871615242545E-2</v>
      </c>
      <c r="AY86" s="6">
        <v>1.2616498752150687E-3</v>
      </c>
      <c r="AZ86" s="6">
        <v>3.102274449353897E-5</v>
      </c>
      <c r="BA86" s="6">
        <v>6.4811848368667395E-6</v>
      </c>
      <c r="BB86" s="6">
        <v>-1.4567466106128244E-4</v>
      </c>
      <c r="BC86" s="6">
        <v>-1.2873143943833434E-3</v>
      </c>
      <c r="BD86" s="6">
        <v>0.11663842221591283</v>
      </c>
      <c r="BE86" s="6">
        <v>1.3534876867619509E-3</v>
      </c>
      <c r="BF86" s="6">
        <v>1.9560212797708457E-4</v>
      </c>
      <c r="BG86" s="6">
        <v>4.0603635017476698E-4</v>
      </c>
      <c r="BH86" s="6">
        <v>3.391769398704187E-4</v>
      </c>
      <c r="BI86" s="6">
        <v>3.0095558107401843E-4</v>
      </c>
      <c r="BJ86" s="6">
        <v>1.1980934828125617E-2</v>
      </c>
      <c r="BK86" s="6">
        <v>0</v>
      </c>
      <c r="BL86" s="6">
        <v>-1.8315731070413748E-4</v>
      </c>
      <c r="BM86" s="6">
        <v>0</v>
      </c>
      <c r="BN86" s="6">
        <v>0</v>
      </c>
      <c r="BP86">
        <f t="shared" si="2"/>
        <v>0.99999999999999967</v>
      </c>
      <c r="BQ86" s="8">
        <f t="shared" si="3"/>
        <v>5.1043130990524356E-2</v>
      </c>
    </row>
    <row r="87" spans="1:69" x14ac:dyDescent="0.55000000000000004">
      <c r="A87" s="28">
        <v>685</v>
      </c>
      <c r="B87" s="6">
        <v>1.5090733090749412E-5</v>
      </c>
      <c r="C87" s="6">
        <v>0</v>
      </c>
      <c r="D87" s="6">
        <v>0</v>
      </c>
      <c r="E87" s="6">
        <v>0</v>
      </c>
      <c r="F87" s="6">
        <v>0</v>
      </c>
      <c r="G87" s="6">
        <v>0</v>
      </c>
      <c r="H87" s="6">
        <v>0</v>
      </c>
      <c r="I87" s="6">
        <v>0</v>
      </c>
      <c r="J87" s="6">
        <v>9.6890245280093669E-5</v>
      </c>
      <c r="K87" s="6">
        <v>0</v>
      </c>
      <c r="L87" s="6">
        <v>0</v>
      </c>
      <c r="M87" s="6">
        <v>0</v>
      </c>
      <c r="N87" s="6">
        <v>0</v>
      </c>
      <c r="O87" s="6">
        <v>0</v>
      </c>
      <c r="P87" s="6">
        <v>0</v>
      </c>
      <c r="Q87" s="6">
        <v>0</v>
      </c>
      <c r="R87" s="6">
        <v>0</v>
      </c>
      <c r="S87" s="6">
        <v>0</v>
      </c>
      <c r="T87" s="6">
        <v>0</v>
      </c>
      <c r="U87" s="6">
        <v>0</v>
      </c>
      <c r="V87" s="6">
        <v>0</v>
      </c>
      <c r="W87" s="6">
        <v>0</v>
      </c>
      <c r="X87" s="6">
        <v>0</v>
      </c>
      <c r="Y87" s="6">
        <v>0</v>
      </c>
      <c r="Z87" s="6">
        <v>0</v>
      </c>
      <c r="AA87" s="6">
        <v>0</v>
      </c>
      <c r="AB87" s="6">
        <v>6.8044386365500968E-3</v>
      </c>
      <c r="AC87" s="6">
        <v>0</v>
      </c>
      <c r="AD87" s="6">
        <v>5.1937592667983902E-2</v>
      </c>
      <c r="AE87" s="6">
        <v>3.7202912655428896E-2</v>
      </c>
      <c r="AF87" s="6">
        <v>8.436462726127235E-4</v>
      </c>
      <c r="AG87" s="6">
        <v>0</v>
      </c>
      <c r="AH87" s="6">
        <v>0</v>
      </c>
      <c r="AI87" s="6">
        <v>4.8146790455098941E-4</v>
      </c>
      <c r="AJ87" s="6">
        <v>0</v>
      </c>
      <c r="AK87" s="6">
        <v>1.4935956341100701E-4</v>
      </c>
      <c r="AL87" s="6">
        <v>0.3016231549948804</v>
      </c>
      <c r="AM87" s="6">
        <v>1.0619232793398126E-3</v>
      </c>
      <c r="AN87" s="6">
        <v>0</v>
      </c>
      <c r="AO87" s="6">
        <v>0.30685614606613082</v>
      </c>
      <c r="AP87" s="6">
        <v>1.0071606341093541E-2</v>
      </c>
      <c r="AQ87" s="6">
        <v>0</v>
      </c>
      <c r="AR87" s="6">
        <v>0</v>
      </c>
      <c r="AS87" s="6">
        <v>0</v>
      </c>
      <c r="AT87" s="6">
        <v>0</v>
      </c>
      <c r="AU87" s="6">
        <v>3.9968000061786878E-3</v>
      </c>
      <c r="AV87" s="6">
        <v>3.1848102221716155E-3</v>
      </c>
      <c r="AW87" s="6">
        <v>6.8432992089681489E-3</v>
      </c>
      <c r="AX87" s="6">
        <v>7.3441567708313807E-5</v>
      </c>
      <c r="AY87" s="6">
        <v>0</v>
      </c>
      <c r="AZ87" s="6">
        <v>0</v>
      </c>
      <c r="BA87" s="6">
        <v>0</v>
      </c>
      <c r="BB87" s="6">
        <v>0</v>
      </c>
      <c r="BC87" s="6">
        <v>9.7719818476744588E-2</v>
      </c>
      <c r="BD87" s="6">
        <v>0.15710069700652363</v>
      </c>
      <c r="BE87" s="6">
        <v>8.83968711431206E-4</v>
      </c>
      <c r="BF87" s="6">
        <v>0</v>
      </c>
      <c r="BG87" s="6">
        <v>4.6433024894613579E-5</v>
      </c>
      <c r="BH87" s="6">
        <v>9.68322039989754E-4</v>
      </c>
      <c r="BI87" s="6">
        <v>0</v>
      </c>
      <c r="BJ87" s="6">
        <v>1.2038180375036367E-2</v>
      </c>
      <c r="BK87" s="6">
        <v>0</v>
      </c>
      <c r="BL87" s="6">
        <v>0</v>
      </c>
      <c r="BM87" s="6">
        <v>0</v>
      </c>
      <c r="BN87" s="6">
        <v>0</v>
      </c>
      <c r="BP87">
        <f t="shared" si="2"/>
        <v>0.99999999999999989</v>
      </c>
      <c r="BQ87" s="8">
        <f t="shared" si="3"/>
        <v>8.9140505323412805E-2</v>
      </c>
    </row>
    <row r="88" spans="1:69" x14ac:dyDescent="0.55000000000000004">
      <c r="A88" s="28">
        <v>686</v>
      </c>
      <c r="B88" s="6">
        <v>4.8458405741834583E-4</v>
      </c>
      <c r="C88" s="6">
        <v>1.6590268165275244E-4</v>
      </c>
      <c r="D88" s="6">
        <v>1.0054455793417523E-3</v>
      </c>
      <c r="E88" s="6">
        <v>3.1041517770367633E-5</v>
      </c>
      <c r="F88" s="6">
        <v>2.8795352545849102E-2</v>
      </c>
      <c r="G88" s="6">
        <v>0</v>
      </c>
      <c r="H88" s="6">
        <v>0</v>
      </c>
      <c r="I88" s="6">
        <v>0</v>
      </c>
      <c r="J88" s="6">
        <v>1.9231150672063592E-3</v>
      </c>
      <c r="K88" s="6">
        <v>0</v>
      </c>
      <c r="L88" s="6">
        <v>0</v>
      </c>
      <c r="M88" s="6">
        <v>0</v>
      </c>
      <c r="N88" s="6">
        <v>0</v>
      </c>
      <c r="O88" s="6">
        <v>2.3919861247045354E-4</v>
      </c>
      <c r="P88" s="6">
        <v>0</v>
      </c>
      <c r="Q88" s="6">
        <v>5.9577211099253022E-4</v>
      </c>
      <c r="R88" s="6">
        <v>0</v>
      </c>
      <c r="S88" s="6">
        <v>0</v>
      </c>
      <c r="T88" s="6">
        <v>0</v>
      </c>
      <c r="U88" s="6">
        <v>0</v>
      </c>
      <c r="V88" s="6">
        <v>0</v>
      </c>
      <c r="W88" s="6">
        <v>7.7830156164083693E-4</v>
      </c>
      <c r="X88" s="6">
        <v>2.0131214875742441E-4</v>
      </c>
      <c r="Y88" s="6">
        <v>0</v>
      </c>
      <c r="Z88" s="6">
        <v>0</v>
      </c>
      <c r="AA88" s="6">
        <v>0</v>
      </c>
      <c r="AB88" s="6">
        <v>3.7191559807656501E-3</v>
      </c>
      <c r="AC88" s="6">
        <v>1.0974549682074855E-4</v>
      </c>
      <c r="AD88" s="6">
        <v>2.5785331966088454E-2</v>
      </c>
      <c r="AE88" s="6">
        <v>2.5105327989245613E-2</v>
      </c>
      <c r="AF88" s="6">
        <v>2.3956809807527089E-3</v>
      </c>
      <c r="AG88" s="6">
        <v>1.1063784475223526E-3</v>
      </c>
      <c r="AH88" s="6">
        <v>0</v>
      </c>
      <c r="AI88" s="6">
        <v>3.4407600038102666E-4</v>
      </c>
      <c r="AJ88" s="6">
        <v>6.1822186925991455E-4</v>
      </c>
      <c r="AK88" s="6">
        <v>0.59376370199017114</v>
      </c>
      <c r="AL88" s="6">
        <v>2.7440630138749534E-3</v>
      </c>
      <c r="AM88" s="6">
        <v>3.5778969353734784E-3</v>
      </c>
      <c r="AN88" s="6">
        <v>7.9154039447437594E-5</v>
      </c>
      <c r="AO88" s="6">
        <v>1.8900697487258709E-3</v>
      </c>
      <c r="AP88" s="6">
        <v>1.2370009379248686E-2</v>
      </c>
      <c r="AQ88" s="6">
        <v>0</v>
      </c>
      <c r="AR88" s="6">
        <v>2.8628102179641997E-4</v>
      </c>
      <c r="AS88" s="6">
        <v>2.7081851777032264E-4</v>
      </c>
      <c r="AT88" s="6">
        <v>1.6543568240709794E-2</v>
      </c>
      <c r="AU88" s="6">
        <v>1.2981386469008392E-2</v>
      </c>
      <c r="AV88" s="6">
        <v>5.0594886054585817E-3</v>
      </c>
      <c r="AW88" s="6">
        <v>4.9579853389862972E-3</v>
      </c>
      <c r="AX88" s="6">
        <v>5.1994430748921244E-3</v>
      </c>
      <c r="AY88" s="6">
        <v>7.9931961520282105E-3</v>
      </c>
      <c r="AZ88" s="6">
        <v>1.3575004981081723E-3</v>
      </c>
      <c r="BA88" s="6">
        <v>3.5977834798410577E-4</v>
      </c>
      <c r="BB88" s="6">
        <v>7.4866198367172551E-2</v>
      </c>
      <c r="BC88" s="6">
        <v>6.4726655193688407E-2</v>
      </c>
      <c r="BD88" s="6">
        <v>2.4195211826410153E-2</v>
      </c>
      <c r="BE88" s="6">
        <v>2.1234814233601459E-2</v>
      </c>
      <c r="BF88" s="6">
        <v>2.377854494544882E-3</v>
      </c>
      <c r="BG88" s="6">
        <v>1.3254660345867985E-2</v>
      </c>
      <c r="BH88" s="6">
        <v>1.7009927681569073E-2</v>
      </c>
      <c r="BI88" s="6">
        <v>3.57267913086633E-3</v>
      </c>
      <c r="BJ88" s="6">
        <v>1.5502453044706934E-2</v>
      </c>
      <c r="BK88" s="6">
        <v>0</v>
      </c>
      <c r="BL88" s="6">
        <v>4.21259694051705E-4</v>
      </c>
      <c r="BM88" s="6">
        <v>0</v>
      </c>
      <c r="BN88" s="6">
        <v>0</v>
      </c>
      <c r="BP88">
        <f t="shared" si="2"/>
        <v>0.99999999999999978</v>
      </c>
      <c r="BQ88" s="8">
        <f t="shared" si="3"/>
        <v>5.1000405452154812E-2</v>
      </c>
    </row>
    <row r="89" spans="1:69" x14ac:dyDescent="0.55000000000000004">
      <c r="A89" s="28">
        <v>687</v>
      </c>
      <c r="B89" s="6">
        <v>5.6595660385029773E-4</v>
      </c>
      <c r="C89" s="6">
        <v>9.4955193960580292E-5</v>
      </c>
      <c r="D89" s="6">
        <v>0</v>
      </c>
      <c r="E89" s="6">
        <v>6.2888442956438452E-4</v>
      </c>
      <c r="F89" s="6">
        <v>7.8416785070722882E-3</v>
      </c>
      <c r="G89" s="6">
        <v>0</v>
      </c>
      <c r="H89" s="6">
        <v>0</v>
      </c>
      <c r="I89" s="6">
        <v>0</v>
      </c>
      <c r="J89" s="6">
        <v>7.1334634696631344E-5</v>
      </c>
      <c r="K89" s="6">
        <v>0</v>
      </c>
      <c r="L89" s="6">
        <v>1.5161906928380013E-4</v>
      </c>
      <c r="M89" s="6">
        <v>0</v>
      </c>
      <c r="N89" s="6">
        <v>0</v>
      </c>
      <c r="O89" s="6">
        <v>0</v>
      </c>
      <c r="P89" s="6">
        <v>0</v>
      </c>
      <c r="Q89" s="6">
        <v>5.3365955921482627E-4</v>
      </c>
      <c r="R89" s="6">
        <v>2.3819428547085736E-3</v>
      </c>
      <c r="S89" s="6">
        <v>0</v>
      </c>
      <c r="T89" s="6">
        <v>0</v>
      </c>
      <c r="U89" s="6">
        <v>0</v>
      </c>
      <c r="V89" s="6">
        <v>0</v>
      </c>
      <c r="W89" s="6">
        <v>3.6381300368038421E-5</v>
      </c>
      <c r="X89" s="6">
        <v>4.2697094111929896E-4</v>
      </c>
      <c r="Y89" s="6">
        <v>7.5036432009079252E-4</v>
      </c>
      <c r="Z89" s="6">
        <v>0</v>
      </c>
      <c r="AA89" s="6">
        <v>0</v>
      </c>
      <c r="AB89" s="6">
        <v>2.1672259680847179E-3</v>
      </c>
      <c r="AC89" s="6">
        <v>0</v>
      </c>
      <c r="AD89" s="6">
        <v>1.6290924184571315E-2</v>
      </c>
      <c r="AE89" s="6">
        <v>1.214653389157932E-2</v>
      </c>
      <c r="AF89" s="6">
        <v>6.5321124082172812E-4</v>
      </c>
      <c r="AG89" s="6">
        <v>5.188755630440192E-3</v>
      </c>
      <c r="AH89" s="6">
        <v>4.2820790533181223E-4</v>
      </c>
      <c r="AI89" s="6">
        <v>1.5574864702130053E-3</v>
      </c>
      <c r="AJ89" s="6">
        <v>7.7928745388338295E-6</v>
      </c>
      <c r="AK89" s="6">
        <v>0.22013343921888889</v>
      </c>
      <c r="AL89" s="6">
        <v>1.5992221429860842E-2</v>
      </c>
      <c r="AM89" s="6">
        <v>1.9176309654707782E-3</v>
      </c>
      <c r="AN89" s="6">
        <v>1.4123501848417859E-3</v>
      </c>
      <c r="AO89" s="6">
        <v>5.6872857152606933E-2</v>
      </c>
      <c r="AP89" s="6">
        <v>4.0313834254147992E-3</v>
      </c>
      <c r="AQ89" s="6">
        <v>6.3153389776368694E-4</v>
      </c>
      <c r="AR89" s="6">
        <v>4.2884457808825294E-4</v>
      </c>
      <c r="AS89" s="6">
        <v>1.1746548689054763E-4</v>
      </c>
      <c r="AT89" s="6">
        <v>4.462526574060305E-3</v>
      </c>
      <c r="AU89" s="6">
        <v>7.2862127331381907E-2</v>
      </c>
      <c r="AV89" s="6">
        <v>2.0752313661088616E-2</v>
      </c>
      <c r="AW89" s="6">
        <v>2.3106500130307402E-2</v>
      </c>
      <c r="AX89" s="6">
        <v>1.4232022719753172E-3</v>
      </c>
      <c r="AY89" s="6">
        <v>7.1230715150260079E-3</v>
      </c>
      <c r="AZ89" s="6">
        <v>1.0314644373844413E-3</v>
      </c>
      <c r="BA89" s="6">
        <v>1.2004150852066702E-2</v>
      </c>
      <c r="BB89" s="6">
        <v>3.5568503917451068E-2</v>
      </c>
      <c r="BC89" s="6">
        <v>3.4844653197629478E-2</v>
      </c>
      <c r="BD89" s="6">
        <v>6.699608786319898E-2</v>
      </c>
      <c r="BE89" s="6">
        <v>0.26915421872447948</v>
      </c>
      <c r="BF89" s="6">
        <v>9.7325835873862034E-3</v>
      </c>
      <c r="BG89" s="6">
        <v>2.9455218496265692E-3</v>
      </c>
      <c r="BH89" s="6">
        <v>8.6570642148068467E-3</v>
      </c>
      <c r="BI89" s="6">
        <v>3.5436359758254272E-3</v>
      </c>
      <c r="BJ89" s="6">
        <v>7.1808517505510205E-2</v>
      </c>
      <c r="BK89" s="6">
        <v>0</v>
      </c>
      <c r="BL89" s="6">
        <v>5.1769680891209475E-4</v>
      </c>
      <c r="BM89" s="6">
        <v>4.5476625460048026E-6</v>
      </c>
      <c r="BN89" s="6">
        <v>0</v>
      </c>
      <c r="BP89">
        <f t="shared" si="2"/>
        <v>1.0000000000000002</v>
      </c>
      <c r="BQ89" s="8">
        <f t="shared" si="3"/>
        <v>2.8437458076150633E-2</v>
      </c>
    </row>
    <row r="90" spans="1:69" x14ac:dyDescent="0.55000000000000004">
      <c r="A90" s="28">
        <v>688</v>
      </c>
      <c r="B90" s="6">
        <v>1.2273221141961943E-3</v>
      </c>
      <c r="C90" s="6">
        <v>1.5655191031035444E-4</v>
      </c>
      <c r="D90" s="6">
        <v>8.2204348847260541E-4</v>
      </c>
      <c r="E90" s="6">
        <v>0</v>
      </c>
      <c r="F90" s="6">
        <v>2.2378505199024301E-3</v>
      </c>
      <c r="G90" s="6">
        <v>0</v>
      </c>
      <c r="H90" s="6">
        <v>0</v>
      </c>
      <c r="I90" s="6">
        <v>0</v>
      </c>
      <c r="J90" s="6">
        <v>3.8000106888348081E-3</v>
      </c>
      <c r="K90" s="6">
        <v>0</v>
      </c>
      <c r="L90" s="6">
        <v>0</v>
      </c>
      <c r="M90" s="6">
        <v>0</v>
      </c>
      <c r="N90" s="6">
        <v>0</v>
      </c>
      <c r="O90" s="6">
        <v>0</v>
      </c>
      <c r="P90" s="6">
        <v>0</v>
      </c>
      <c r="Q90" s="6">
        <v>6.2776537169226708E-3</v>
      </c>
      <c r="R90" s="6">
        <v>0</v>
      </c>
      <c r="S90" s="6">
        <v>0</v>
      </c>
      <c r="T90" s="6">
        <v>0</v>
      </c>
      <c r="U90" s="6">
        <v>0</v>
      </c>
      <c r="V90" s="6">
        <v>0</v>
      </c>
      <c r="W90" s="6">
        <v>3.5520989779934577E-4</v>
      </c>
      <c r="X90" s="6">
        <v>5.9477264074327899E-4</v>
      </c>
      <c r="Y90" s="6">
        <v>3.0205187884497825E-4</v>
      </c>
      <c r="Z90" s="6">
        <v>0</v>
      </c>
      <c r="AA90" s="6">
        <v>0</v>
      </c>
      <c r="AB90" s="6">
        <v>9.8283445065885607E-4</v>
      </c>
      <c r="AC90" s="6">
        <v>0</v>
      </c>
      <c r="AD90" s="6">
        <v>2.9091789140640143E-3</v>
      </c>
      <c r="AE90" s="6">
        <v>1.0055336209021094E-2</v>
      </c>
      <c r="AF90" s="6">
        <v>1.9035466109378419E-5</v>
      </c>
      <c r="AG90" s="6">
        <v>1.2414659951438158E-3</v>
      </c>
      <c r="AH90" s="6">
        <v>0</v>
      </c>
      <c r="AI90" s="6">
        <v>8.5148272471711616E-4</v>
      </c>
      <c r="AJ90" s="6">
        <v>0</v>
      </c>
      <c r="AK90" s="6">
        <v>0.27317304111489799</v>
      </c>
      <c r="AL90" s="6">
        <v>9.5229981836130817E-4</v>
      </c>
      <c r="AM90" s="6">
        <v>8.1376173664414256E-3</v>
      </c>
      <c r="AN90" s="6">
        <v>6.217594173205815E-3</v>
      </c>
      <c r="AO90" s="6">
        <v>1.5861970402002983E-2</v>
      </c>
      <c r="AP90" s="6">
        <v>1.141903809150828E-3</v>
      </c>
      <c r="AQ90" s="6">
        <v>0</v>
      </c>
      <c r="AR90" s="6">
        <v>0</v>
      </c>
      <c r="AS90" s="6">
        <v>0</v>
      </c>
      <c r="AT90" s="6">
        <v>2.2372395780196064E-2</v>
      </c>
      <c r="AU90" s="6">
        <v>2.5595828275726554E-2</v>
      </c>
      <c r="AV90" s="6">
        <v>7.6342296056894016E-3</v>
      </c>
      <c r="AW90" s="6">
        <v>1.076172989449652E-2</v>
      </c>
      <c r="AX90" s="6">
        <v>2.6101205258264319E-3</v>
      </c>
      <c r="AY90" s="6">
        <v>6.0155551317732561E-3</v>
      </c>
      <c r="AZ90" s="6">
        <v>7.5035003488358213E-4</v>
      </c>
      <c r="BA90" s="6">
        <v>0</v>
      </c>
      <c r="BB90" s="6">
        <v>0.16522135414352385</v>
      </c>
      <c r="BC90" s="6">
        <v>7.4236114105307033E-2</v>
      </c>
      <c r="BD90" s="6">
        <v>2.9083209005543804E-2</v>
      </c>
      <c r="BE90" s="6">
        <v>0.27495550378016081</v>
      </c>
      <c r="BF90" s="6">
        <v>1.7170481583070489E-2</v>
      </c>
      <c r="BG90" s="6">
        <v>7.7835428983677034E-4</v>
      </c>
      <c r="BH90" s="6">
        <v>1.4949192697548444E-2</v>
      </c>
      <c r="BI90" s="6">
        <v>1.9304528216962269E-3</v>
      </c>
      <c r="BJ90" s="6">
        <v>8.3160907500674456E-3</v>
      </c>
      <c r="BK90" s="6">
        <v>0</v>
      </c>
      <c r="BL90" s="6">
        <v>3.018102748520515E-4</v>
      </c>
      <c r="BM90" s="6">
        <v>0</v>
      </c>
      <c r="BN90" s="6">
        <v>0</v>
      </c>
      <c r="BP90">
        <f t="shared" si="2"/>
        <v>1</v>
      </c>
      <c r="BQ90" s="8">
        <f t="shared" si="3"/>
        <v>1.2964515123085107E-2</v>
      </c>
    </row>
    <row r="91" spans="1:69" x14ac:dyDescent="0.55000000000000004">
      <c r="A91" s="28">
        <v>689</v>
      </c>
      <c r="B91" s="6">
        <v>2.47365814181015E-6</v>
      </c>
      <c r="C91" s="6">
        <v>7.3042915168502828E-6</v>
      </c>
      <c r="D91" s="6">
        <v>0</v>
      </c>
      <c r="E91" s="6">
        <v>0</v>
      </c>
      <c r="F91" s="6">
        <v>-3.1219451925508239E-3</v>
      </c>
      <c r="G91" s="6">
        <v>1.2245314145840331E-5</v>
      </c>
      <c r="H91" s="6">
        <v>5.4928272206714127E-6</v>
      </c>
      <c r="I91" s="6">
        <v>0</v>
      </c>
      <c r="J91" s="6">
        <v>1.1272548436555761E-4</v>
      </c>
      <c r="K91" s="6">
        <v>0</v>
      </c>
      <c r="L91" s="6">
        <v>1.2204558088217217E-6</v>
      </c>
      <c r="M91" s="6">
        <v>6.543763646673406E-6</v>
      </c>
      <c r="N91" s="6">
        <v>3.4947256826309544E-7</v>
      </c>
      <c r="O91" s="6">
        <v>6.2968030317674846E-7</v>
      </c>
      <c r="P91" s="6">
        <v>5.6243013195732023E-6</v>
      </c>
      <c r="Q91" s="6">
        <v>1.9959606250096577E-6</v>
      </c>
      <c r="R91" s="6">
        <v>0</v>
      </c>
      <c r="S91" s="6">
        <v>0</v>
      </c>
      <c r="T91" s="6">
        <v>0</v>
      </c>
      <c r="U91" s="6">
        <v>0</v>
      </c>
      <c r="V91" s="6">
        <v>0</v>
      </c>
      <c r="W91" s="6">
        <v>1.0185708584187084E-5</v>
      </c>
      <c r="X91" s="6">
        <v>6.2165502771276088E-6</v>
      </c>
      <c r="Y91" s="6">
        <v>0</v>
      </c>
      <c r="Z91" s="6">
        <v>0</v>
      </c>
      <c r="AA91" s="6">
        <v>1.240935719906333E-4</v>
      </c>
      <c r="AB91" s="6">
        <v>7.4282185824783476E-5</v>
      </c>
      <c r="AC91" s="6">
        <v>0</v>
      </c>
      <c r="AD91" s="6">
        <v>5.0445767315845927E-3</v>
      </c>
      <c r="AE91" s="6">
        <v>2.6309436832591612E-3</v>
      </c>
      <c r="AF91" s="6">
        <v>1.7712126124785995E-5</v>
      </c>
      <c r="AG91" s="6">
        <v>1.8400643755491582E-6</v>
      </c>
      <c r="AH91" s="6">
        <v>0</v>
      </c>
      <c r="AI91" s="6">
        <v>5.7268623879940237E-5</v>
      </c>
      <c r="AJ91" s="6">
        <v>1.5714520774824442E-4</v>
      </c>
      <c r="AK91" s="6">
        <v>4.9624793001609478E-5</v>
      </c>
      <c r="AL91" s="6">
        <v>1.4510028621048856E-5</v>
      </c>
      <c r="AM91" s="6">
        <v>1.3579181674067217E-5</v>
      </c>
      <c r="AN91" s="6">
        <v>7.4430809266742273E-5</v>
      </c>
      <c r="AO91" s="6">
        <v>1.5814216483025657E-4</v>
      </c>
      <c r="AP91" s="6">
        <v>1.3669082705152521E-4</v>
      </c>
      <c r="AQ91" s="6">
        <v>1.3975754329007933E-6</v>
      </c>
      <c r="AR91" s="6">
        <v>3.3514419296430851E-7</v>
      </c>
      <c r="AS91" s="6">
        <v>2.7023359891133334E-6</v>
      </c>
      <c r="AT91" s="6">
        <v>9.5952447702921836E-6</v>
      </c>
      <c r="AU91" s="6">
        <v>8.8114766909696716E-4</v>
      </c>
      <c r="AV91" s="6">
        <v>8.307932340440518E-5</v>
      </c>
      <c r="AW91" s="6">
        <v>2.8898257551373933E-4</v>
      </c>
      <c r="AX91" s="6">
        <v>2.0692702097865555E-5</v>
      </c>
      <c r="AY91" s="6">
        <v>1.101955642886586E-4</v>
      </c>
      <c r="AZ91" s="6">
        <v>5.0027876550885032E-5</v>
      </c>
      <c r="BA91" s="6">
        <v>0</v>
      </c>
      <c r="BB91" s="6">
        <v>1.975407859913968E-6</v>
      </c>
      <c r="BC91" s="6">
        <v>2.2857513700053124E-4</v>
      </c>
      <c r="BD91" s="6">
        <v>0.99262567355078946</v>
      </c>
      <c r="BE91" s="6">
        <v>9.1809951002003859E-5</v>
      </c>
      <c r="BF91" s="6">
        <v>3.5564973203725935E-6</v>
      </c>
      <c r="BG91" s="6">
        <v>-1.8569827518709784E-4</v>
      </c>
      <c r="BH91" s="6">
        <v>6.4050132770282573E-5</v>
      </c>
      <c r="BI91" s="6">
        <v>3.4317573374731277E-5</v>
      </c>
      <c r="BJ91" s="6">
        <v>8.0656146732500724E-5</v>
      </c>
      <c r="BK91" s="6">
        <v>8.7950596346212343E-7</v>
      </c>
      <c r="BL91" s="6">
        <v>1.4608583033700566E-7</v>
      </c>
      <c r="BM91" s="6">
        <v>0</v>
      </c>
      <c r="BN91" s="6">
        <v>0</v>
      </c>
      <c r="BP91">
        <f t="shared" si="2"/>
        <v>1</v>
      </c>
      <c r="BQ91" s="8">
        <f t="shared" si="3"/>
        <v>7.6755204148437539E-3</v>
      </c>
    </row>
    <row r="92" spans="1:69" x14ac:dyDescent="0.55000000000000004">
      <c r="A92" s="28">
        <v>690</v>
      </c>
      <c r="B92" s="6">
        <v>0</v>
      </c>
      <c r="C92" s="6">
        <v>0</v>
      </c>
      <c r="D92" s="6">
        <v>0</v>
      </c>
      <c r="E92" s="6">
        <v>0</v>
      </c>
      <c r="F92" s="6">
        <v>-2.3860810148720484E-3</v>
      </c>
      <c r="G92" s="6">
        <v>0</v>
      </c>
      <c r="H92" s="6">
        <v>0</v>
      </c>
      <c r="I92" s="6">
        <v>0</v>
      </c>
      <c r="J92" s="6">
        <v>0</v>
      </c>
      <c r="K92" s="6">
        <v>0</v>
      </c>
      <c r="L92" s="6">
        <v>0</v>
      </c>
      <c r="M92" s="6">
        <v>0</v>
      </c>
      <c r="N92" s="6">
        <v>0</v>
      </c>
      <c r="O92" s="6">
        <v>0</v>
      </c>
      <c r="P92" s="6">
        <v>0</v>
      </c>
      <c r="Q92" s="6">
        <v>0</v>
      </c>
      <c r="R92" s="6">
        <v>2.5385205962439354E-6</v>
      </c>
      <c r="S92" s="6">
        <v>1.655850263660485E-5</v>
      </c>
      <c r="T92" s="6">
        <v>0</v>
      </c>
      <c r="U92" s="6">
        <v>0</v>
      </c>
      <c r="V92" s="6">
        <v>5.4728499959811688E-6</v>
      </c>
      <c r="W92" s="6">
        <v>0</v>
      </c>
      <c r="X92" s="6">
        <v>2.9262963181135934E-4</v>
      </c>
      <c r="Y92" s="6">
        <v>2.6851773191424221E-3</v>
      </c>
      <c r="Z92" s="6">
        <v>0</v>
      </c>
      <c r="AA92" s="6">
        <v>0</v>
      </c>
      <c r="AB92" s="6">
        <v>2.7864725160733034E-3</v>
      </c>
      <c r="AC92" s="6">
        <v>2.4161872846157329E-5</v>
      </c>
      <c r="AD92" s="6">
        <v>5.5525131896511641E-2</v>
      </c>
      <c r="AE92" s="6">
        <v>5.6855782724583252E-3</v>
      </c>
      <c r="AF92" s="6">
        <v>0</v>
      </c>
      <c r="AG92" s="6">
        <v>2.0463941420355864E-3</v>
      </c>
      <c r="AH92" s="6">
        <v>0</v>
      </c>
      <c r="AI92" s="6">
        <v>2.3670602307610542E-3</v>
      </c>
      <c r="AJ92" s="6">
        <v>3.8582590424063465E-6</v>
      </c>
      <c r="AK92" s="6">
        <v>4.4843504933236156E-4</v>
      </c>
      <c r="AL92" s="6">
        <v>8.4047065092402069E-3</v>
      </c>
      <c r="AM92" s="6">
        <v>0</v>
      </c>
      <c r="AN92" s="6">
        <v>0.65182211796835798</v>
      </c>
      <c r="AO92" s="6">
        <v>9.8923495507882847E-2</v>
      </c>
      <c r="AP92" s="6">
        <v>3.629900535141551E-3</v>
      </c>
      <c r="AQ92" s="6">
        <v>0</v>
      </c>
      <c r="AR92" s="6">
        <v>1.1969036932124825E-4</v>
      </c>
      <c r="AS92" s="6">
        <v>4.1751983490854208E-6</v>
      </c>
      <c r="AT92" s="6">
        <v>0</v>
      </c>
      <c r="AU92" s="6">
        <v>1.5306153979395853E-3</v>
      </c>
      <c r="AV92" s="6">
        <v>3.9089643212369789E-3</v>
      </c>
      <c r="AW92" s="6">
        <v>7.3218365848736475E-4</v>
      </c>
      <c r="AX92" s="6">
        <v>0</v>
      </c>
      <c r="AY92" s="6">
        <v>6.4667935397660936E-5</v>
      </c>
      <c r="AZ92" s="6">
        <v>0</v>
      </c>
      <c r="BA92" s="6">
        <v>1.0598072977417486E-4</v>
      </c>
      <c r="BB92" s="6">
        <v>3.8817948860120407E-3</v>
      </c>
      <c r="BC92" s="6">
        <v>-2.7643971986021022E-3</v>
      </c>
      <c r="BD92" s="6">
        <v>0.11384622649319194</v>
      </c>
      <c r="BE92" s="6">
        <v>2.7330952773071889E-4</v>
      </c>
      <c r="BF92" s="6">
        <v>3.9831392250274908E-6</v>
      </c>
      <c r="BG92" s="6">
        <v>4.629600170203263E-2</v>
      </c>
      <c r="BH92" s="6">
        <v>8.7679165330793823E-6</v>
      </c>
      <c r="BI92" s="6">
        <v>0</v>
      </c>
      <c r="BJ92" s="6">
        <v>1.1299840315931764E-5</v>
      </c>
      <c r="BK92" s="6">
        <v>2.6687867847354009E-6</v>
      </c>
      <c r="BL92" s="6">
        <v>-3.0954127272432981E-4</v>
      </c>
      <c r="BM92" s="6">
        <v>0</v>
      </c>
      <c r="BN92" s="6">
        <v>0</v>
      </c>
      <c r="BP92">
        <f t="shared" si="2"/>
        <v>0.99999999999999978</v>
      </c>
      <c r="BQ92" s="8">
        <f t="shared" si="3"/>
        <v>6.1234872041816123E-2</v>
      </c>
    </row>
    <row r="93" spans="1:69" x14ac:dyDescent="0.55000000000000004">
      <c r="A93" s="28">
        <v>694</v>
      </c>
      <c r="B93" s="6">
        <v>0</v>
      </c>
      <c r="C93" s="6">
        <v>0</v>
      </c>
      <c r="D93" s="6">
        <v>0</v>
      </c>
      <c r="E93" s="6">
        <v>0</v>
      </c>
      <c r="F93" s="6">
        <v>1.2699866196703646E-3</v>
      </c>
      <c r="G93" s="6">
        <v>1.1977547074299747E-5</v>
      </c>
      <c r="H93" s="6">
        <v>0</v>
      </c>
      <c r="I93" s="6">
        <v>0</v>
      </c>
      <c r="J93" s="6">
        <v>1.7598891826827806E-2</v>
      </c>
      <c r="K93" s="6">
        <v>0</v>
      </c>
      <c r="L93" s="6">
        <v>1.6232984530778599E-4</v>
      </c>
      <c r="M93" s="6">
        <v>0</v>
      </c>
      <c r="N93" s="6">
        <v>0</v>
      </c>
      <c r="O93" s="6">
        <v>0</v>
      </c>
      <c r="P93" s="6">
        <v>0</v>
      </c>
      <c r="Q93" s="6">
        <v>2.8239745134527859E-6</v>
      </c>
      <c r="R93" s="6">
        <v>9.991027071732959E-6</v>
      </c>
      <c r="S93" s="6">
        <v>0</v>
      </c>
      <c r="T93" s="6">
        <v>0</v>
      </c>
      <c r="U93" s="6">
        <v>0</v>
      </c>
      <c r="V93" s="6">
        <v>0</v>
      </c>
      <c r="W93" s="6">
        <v>6.3700100964659989E-5</v>
      </c>
      <c r="X93" s="6">
        <v>0</v>
      </c>
      <c r="Y93" s="6">
        <v>7.9977149235691604E-5</v>
      </c>
      <c r="Z93" s="6">
        <v>0</v>
      </c>
      <c r="AA93" s="6">
        <v>0</v>
      </c>
      <c r="AB93" s="6">
        <v>3.7899296025440359E-4</v>
      </c>
      <c r="AC93" s="6">
        <v>0</v>
      </c>
      <c r="AD93" s="6">
        <v>7.3942739296620017E-3</v>
      </c>
      <c r="AE93" s="6">
        <v>3.0177510190904193E-3</v>
      </c>
      <c r="AF93" s="6">
        <v>1.5256013993516254E-2</v>
      </c>
      <c r="AG93" s="6">
        <v>0</v>
      </c>
      <c r="AH93" s="6">
        <v>2.6469324912681471E-3</v>
      </c>
      <c r="AI93" s="6">
        <v>1.5167536437548994E-2</v>
      </c>
      <c r="AJ93" s="6">
        <v>0.58959155512059258</v>
      </c>
      <c r="AK93" s="6">
        <v>6.5730441261401054E-7</v>
      </c>
      <c r="AL93" s="6">
        <v>3.5483897065946872E-4</v>
      </c>
      <c r="AM93" s="6">
        <v>0</v>
      </c>
      <c r="AN93" s="6">
        <v>6.086203092324782E-4</v>
      </c>
      <c r="AO93" s="6">
        <v>1.8699487691122437E-3</v>
      </c>
      <c r="AP93" s="6">
        <v>3.6770227194667759E-3</v>
      </c>
      <c r="AQ93" s="6">
        <v>0</v>
      </c>
      <c r="AR93" s="6">
        <v>0</v>
      </c>
      <c r="AS93" s="6">
        <v>5.0636784379153402E-6</v>
      </c>
      <c r="AT93" s="6">
        <v>3.3802001141714862E-5</v>
      </c>
      <c r="AU93" s="6">
        <v>6.936070918766036E-4</v>
      </c>
      <c r="AV93" s="6">
        <v>5.77843612511339E-5</v>
      </c>
      <c r="AW93" s="6">
        <v>2.0589763720917807E-3</v>
      </c>
      <c r="AX93" s="6">
        <v>1.1977768610231406E-3</v>
      </c>
      <c r="AY93" s="6">
        <v>5.6397741075812835E-3</v>
      </c>
      <c r="AZ93" s="6">
        <v>1.19916304299552E-3</v>
      </c>
      <c r="BA93" s="6">
        <v>5.3934504961845767E-4</v>
      </c>
      <c r="BB93" s="6">
        <v>4.9901041639967454E-4</v>
      </c>
      <c r="BC93" s="6">
        <v>8.5505877605467656E-2</v>
      </c>
      <c r="BD93" s="6">
        <v>0.22715725279705454</v>
      </c>
      <c r="BE93" s="6">
        <v>2.2009908855742978E-3</v>
      </c>
      <c r="BF93" s="6">
        <v>1.2200300236352272E-3</v>
      </c>
      <c r="BG93" s="6">
        <v>6.883803045659284E-4</v>
      </c>
      <c r="BH93" s="6">
        <v>8.0093759907410906E-6</v>
      </c>
      <c r="BI93" s="6">
        <v>0</v>
      </c>
      <c r="BJ93" s="6">
        <v>6.2143197560638515E-3</v>
      </c>
      <c r="BK93" s="6">
        <v>0</v>
      </c>
      <c r="BL93" s="6">
        <v>5.91701415374833E-3</v>
      </c>
      <c r="BM93" s="6">
        <v>0</v>
      </c>
      <c r="BN93" s="6">
        <v>0</v>
      </c>
      <c r="BP93">
        <f t="shared" si="2"/>
        <v>1.0000000000000002</v>
      </c>
      <c r="BQ93" s="8">
        <f t="shared" si="3"/>
        <v>1.0412024948752421E-2</v>
      </c>
    </row>
    <row r="94" spans="1:69" x14ac:dyDescent="0.55000000000000004">
      <c r="A94" s="28">
        <v>700</v>
      </c>
      <c r="B94" s="6">
        <v>0</v>
      </c>
      <c r="C94" s="6">
        <v>0</v>
      </c>
      <c r="D94" s="6">
        <v>2.8251182091390721E-4</v>
      </c>
      <c r="E94" s="6">
        <v>6.8405587230343512E-3</v>
      </c>
      <c r="F94" s="6">
        <v>9.5034420799100549E-4</v>
      </c>
      <c r="G94" s="6">
        <v>0</v>
      </c>
      <c r="H94" s="6">
        <v>0</v>
      </c>
      <c r="I94" s="6">
        <v>0</v>
      </c>
      <c r="J94" s="6">
        <v>0</v>
      </c>
      <c r="K94" s="6">
        <v>0</v>
      </c>
      <c r="L94" s="6">
        <v>0</v>
      </c>
      <c r="M94" s="6">
        <v>0</v>
      </c>
      <c r="N94" s="6">
        <v>0</v>
      </c>
      <c r="O94" s="6">
        <v>0</v>
      </c>
      <c r="P94" s="6">
        <v>0</v>
      </c>
      <c r="Q94" s="6">
        <v>0</v>
      </c>
      <c r="R94" s="6">
        <v>0</v>
      </c>
      <c r="S94" s="6">
        <v>0</v>
      </c>
      <c r="T94" s="6">
        <v>0</v>
      </c>
      <c r="U94" s="6">
        <v>0</v>
      </c>
      <c r="V94" s="6">
        <v>0</v>
      </c>
      <c r="W94" s="6">
        <v>0</v>
      </c>
      <c r="X94" s="6">
        <v>9.4943967173857103E-3</v>
      </c>
      <c r="Y94" s="6">
        <v>8.2938004842473168E-5</v>
      </c>
      <c r="Z94" s="6">
        <v>0</v>
      </c>
      <c r="AA94" s="6">
        <v>0</v>
      </c>
      <c r="AB94" s="6">
        <v>1.5362543177859582E-2</v>
      </c>
      <c r="AC94" s="6">
        <v>6.9125075058639861E-3</v>
      </c>
      <c r="AD94" s="6">
        <v>0.50253654786708069</v>
      </c>
      <c r="AE94" s="6">
        <v>1.2880990202914238E-2</v>
      </c>
      <c r="AF94" s="6">
        <v>7.2852894890145057E-4</v>
      </c>
      <c r="AG94" s="6">
        <v>0.15134225427753861</v>
      </c>
      <c r="AH94" s="6">
        <v>1.8224828022837881E-3</v>
      </c>
      <c r="AI94" s="6">
        <v>1.5446047478919651E-2</v>
      </c>
      <c r="AJ94" s="6">
        <v>0</v>
      </c>
      <c r="AK94" s="6">
        <v>2.3221856600834393E-3</v>
      </c>
      <c r="AL94" s="6">
        <v>0</v>
      </c>
      <c r="AM94" s="6">
        <v>0</v>
      </c>
      <c r="AN94" s="6">
        <v>0</v>
      </c>
      <c r="AO94" s="6">
        <v>0</v>
      </c>
      <c r="AP94" s="6">
        <v>3.4502689351342164E-3</v>
      </c>
      <c r="AQ94" s="6">
        <v>0</v>
      </c>
      <c r="AR94" s="6">
        <v>0</v>
      </c>
      <c r="AS94" s="6">
        <v>0</v>
      </c>
      <c r="AT94" s="6">
        <v>0</v>
      </c>
      <c r="AU94" s="6">
        <v>0</v>
      </c>
      <c r="AV94" s="6">
        <v>0</v>
      </c>
      <c r="AW94" s="6">
        <v>0</v>
      </c>
      <c r="AX94" s="6">
        <v>0</v>
      </c>
      <c r="AY94" s="6">
        <v>0</v>
      </c>
      <c r="AZ94" s="6">
        <v>2.0937734742507947E-2</v>
      </c>
      <c r="BA94" s="6">
        <v>0</v>
      </c>
      <c r="BB94" s="6">
        <v>0</v>
      </c>
      <c r="BC94" s="6">
        <v>0.21857871713401275</v>
      </c>
      <c r="BD94" s="6">
        <v>2.6624382204761952E-2</v>
      </c>
      <c r="BE94" s="6">
        <v>0</v>
      </c>
      <c r="BF94" s="6">
        <v>1.9064245512647559E-3</v>
      </c>
      <c r="BG94" s="6">
        <v>0</v>
      </c>
      <c r="BH94" s="6">
        <v>0</v>
      </c>
      <c r="BI94" s="6">
        <v>1.4976350367054117E-3</v>
      </c>
      <c r="BJ94" s="6">
        <v>0</v>
      </c>
      <c r="BK94" s="6">
        <v>0</v>
      </c>
      <c r="BL94" s="6">
        <v>0</v>
      </c>
      <c r="BM94" s="6">
        <v>0</v>
      </c>
      <c r="BN94" s="6">
        <v>0</v>
      </c>
      <c r="BP94">
        <f t="shared" si="2"/>
        <v>0.99999999999999989</v>
      </c>
      <c r="BQ94" s="8">
        <f t="shared" si="3"/>
        <v>0.52233004557585894</v>
      </c>
    </row>
    <row r="95" spans="1:69" x14ac:dyDescent="0.55000000000000004">
      <c r="A95" s="28">
        <v>702</v>
      </c>
      <c r="B95" s="6">
        <v>0</v>
      </c>
      <c r="C95" s="6">
        <v>0</v>
      </c>
      <c r="D95" s="6">
        <v>2.6694358737937903E-4</v>
      </c>
      <c r="E95" s="6">
        <v>3.1345049917261438E-4</v>
      </c>
      <c r="F95" s="6">
        <v>-2.7115536398025379E-4</v>
      </c>
      <c r="G95" s="6">
        <v>2.0940241409982401E-4</v>
      </c>
      <c r="H95" s="6">
        <v>0</v>
      </c>
      <c r="I95" s="6">
        <v>0</v>
      </c>
      <c r="J95" s="6">
        <v>4.8265061580513207E-3</v>
      </c>
      <c r="K95" s="6">
        <v>0</v>
      </c>
      <c r="L95" s="6">
        <v>0</v>
      </c>
      <c r="M95" s="6">
        <v>0</v>
      </c>
      <c r="N95" s="6">
        <v>7.4744204466226127E-4</v>
      </c>
      <c r="O95" s="6">
        <v>2.1711411773522827E-3</v>
      </c>
      <c r="P95" s="6">
        <v>0</v>
      </c>
      <c r="Q95" s="6">
        <v>2.5033376416466213E-3</v>
      </c>
      <c r="R95" s="6">
        <v>0</v>
      </c>
      <c r="S95" s="6">
        <v>0</v>
      </c>
      <c r="T95" s="6">
        <v>3.1085046863153932E-3</v>
      </c>
      <c r="U95" s="6">
        <v>1.7099204368171843E-2</v>
      </c>
      <c r="V95" s="6">
        <v>2.4914734822075379E-4</v>
      </c>
      <c r="W95" s="6">
        <v>0</v>
      </c>
      <c r="X95" s="6">
        <v>5.7885553642385353E-2</v>
      </c>
      <c r="Y95" s="6">
        <v>1.1516539567518367E-5</v>
      </c>
      <c r="Z95" s="6">
        <v>0</v>
      </c>
      <c r="AA95" s="6">
        <v>0</v>
      </c>
      <c r="AB95" s="6">
        <v>1.0867005905419169E-2</v>
      </c>
      <c r="AC95" s="6">
        <v>0.68800711365983236</v>
      </c>
      <c r="AD95" s="6">
        <v>3.7934385087073322E-2</v>
      </c>
      <c r="AE95" s="6">
        <v>5.1185045959757501E-2</v>
      </c>
      <c r="AF95" s="6">
        <v>1.1444005655955642E-2</v>
      </c>
      <c r="AG95" s="6">
        <v>1.2694650599819359E-5</v>
      </c>
      <c r="AH95" s="6">
        <v>0</v>
      </c>
      <c r="AI95" s="6">
        <v>1.1939734134710476E-3</v>
      </c>
      <c r="AJ95" s="6">
        <v>3.0117643302491058E-4</v>
      </c>
      <c r="AK95" s="6">
        <v>7.9107842307921047E-3</v>
      </c>
      <c r="AL95" s="6">
        <v>1.7083440459525134E-3</v>
      </c>
      <c r="AM95" s="6">
        <v>0</v>
      </c>
      <c r="AN95" s="6">
        <v>1.1982801033474348E-5</v>
      </c>
      <c r="AO95" s="6">
        <v>4.0488460992977134E-4</v>
      </c>
      <c r="AP95" s="6">
        <v>5.2655037856162885E-4</v>
      </c>
      <c r="AQ95" s="6">
        <v>4.3244861155459407E-4</v>
      </c>
      <c r="AR95" s="6">
        <v>0</v>
      </c>
      <c r="AS95" s="6">
        <v>0</v>
      </c>
      <c r="AT95" s="6">
        <v>8.8447308618367585E-5</v>
      </c>
      <c r="AU95" s="6">
        <v>0</v>
      </c>
      <c r="AV95" s="6">
        <v>6.3666045589981903E-4</v>
      </c>
      <c r="AW95" s="6">
        <v>0</v>
      </c>
      <c r="AX95" s="6">
        <v>7.333830157269473E-4</v>
      </c>
      <c r="AY95" s="6">
        <v>5.2663698692553412E-3</v>
      </c>
      <c r="AZ95" s="6">
        <v>6.972595925464789E-2</v>
      </c>
      <c r="BA95" s="6">
        <v>0</v>
      </c>
      <c r="BB95" s="6">
        <v>0</v>
      </c>
      <c r="BC95" s="6">
        <v>1.3388499863463393E-2</v>
      </c>
      <c r="BD95" s="6">
        <v>8.740221260961788E-3</v>
      </c>
      <c r="BE95" s="6">
        <v>0</v>
      </c>
      <c r="BF95" s="6">
        <v>0</v>
      </c>
      <c r="BG95" s="6">
        <v>2.9529892843878862E-4</v>
      </c>
      <c r="BH95" s="6">
        <v>0</v>
      </c>
      <c r="BI95" s="6">
        <v>0</v>
      </c>
      <c r="BJ95" s="6">
        <v>6.376985698507388E-5</v>
      </c>
      <c r="BK95" s="6">
        <v>0</v>
      </c>
      <c r="BL95" s="6">
        <v>0</v>
      </c>
      <c r="BM95" s="6">
        <v>0</v>
      </c>
      <c r="BN95" s="6">
        <v>0</v>
      </c>
      <c r="BP95">
        <f t="shared" si="2"/>
        <v>1</v>
      </c>
      <c r="BQ95" s="8">
        <f t="shared" si="3"/>
        <v>0.7771265447066632</v>
      </c>
    </row>
    <row r="96" spans="1:69" x14ac:dyDescent="0.55000000000000004">
      <c r="A96" s="28">
        <v>704</v>
      </c>
      <c r="B96" s="6">
        <v>0</v>
      </c>
      <c r="C96" s="6">
        <v>0</v>
      </c>
      <c r="D96" s="6">
        <v>0</v>
      </c>
      <c r="E96" s="6">
        <v>0</v>
      </c>
      <c r="F96" s="6">
        <v>-1.0464047977740019E-3</v>
      </c>
      <c r="G96" s="6">
        <v>0</v>
      </c>
      <c r="H96" s="6">
        <v>0</v>
      </c>
      <c r="I96" s="6">
        <v>0</v>
      </c>
      <c r="J96" s="6">
        <v>0</v>
      </c>
      <c r="K96" s="6">
        <v>0</v>
      </c>
      <c r="L96" s="6">
        <v>0</v>
      </c>
      <c r="M96" s="6">
        <v>0</v>
      </c>
      <c r="N96" s="6">
        <v>0</v>
      </c>
      <c r="O96" s="6">
        <v>0</v>
      </c>
      <c r="P96" s="6">
        <v>0</v>
      </c>
      <c r="Q96" s="6">
        <v>0</v>
      </c>
      <c r="R96" s="6">
        <v>0</v>
      </c>
      <c r="S96" s="6">
        <v>0</v>
      </c>
      <c r="T96" s="6">
        <v>0</v>
      </c>
      <c r="U96" s="6">
        <v>0</v>
      </c>
      <c r="V96" s="6">
        <v>0</v>
      </c>
      <c r="W96" s="6">
        <v>0</v>
      </c>
      <c r="X96" s="6">
        <v>5.8696852501346358E-4</v>
      </c>
      <c r="Y96" s="6">
        <v>0</v>
      </c>
      <c r="Z96" s="6">
        <v>0</v>
      </c>
      <c r="AA96" s="6">
        <v>0</v>
      </c>
      <c r="AB96" s="6">
        <v>5.7576276226320661E-4</v>
      </c>
      <c r="AC96" s="6">
        <v>1.9039337963536716E-2</v>
      </c>
      <c r="AD96" s="6">
        <v>-1.9690125975451643E-4</v>
      </c>
      <c r="AE96" s="6">
        <v>8.023539572284044E-4</v>
      </c>
      <c r="AF96" s="6">
        <v>0</v>
      </c>
      <c r="AG96" s="6">
        <v>8.2292384230130078E-2</v>
      </c>
      <c r="AH96" s="6">
        <v>0</v>
      </c>
      <c r="AI96" s="6">
        <v>3.7174733726397693E-2</v>
      </c>
      <c r="AJ96" s="6">
        <v>7.9440853783072172E-4</v>
      </c>
      <c r="AK96" s="6">
        <v>0</v>
      </c>
      <c r="AL96" s="6">
        <v>0</v>
      </c>
      <c r="AM96" s="6">
        <v>0</v>
      </c>
      <c r="AN96" s="6">
        <v>0</v>
      </c>
      <c r="AO96" s="6">
        <v>1.0245268800235001E-4</v>
      </c>
      <c r="AP96" s="6">
        <v>1.7353996581975558E-2</v>
      </c>
      <c r="AQ96" s="6">
        <v>0.38453533237026027</v>
      </c>
      <c r="AR96" s="6">
        <v>0</v>
      </c>
      <c r="AS96" s="6">
        <v>0</v>
      </c>
      <c r="AT96" s="6">
        <v>0</v>
      </c>
      <c r="AU96" s="6">
        <v>0</v>
      </c>
      <c r="AV96" s="6">
        <v>0</v>
      </c>
      <c r="AW96" s="6">
        <v>0</v>
      </c>
      <c r="AX96" s="6">
        <v>0</v>
      </c>
      <c r="AY96" s="6">
        <v>0</v>
      </c>
      <c r="AZ96" s="6">
        <v>0.17475970242296607</v>
      </c>
      <c r="BA96" s="6">
        <v>0</v>
      </c>
      <c r="BB96" s="6">
        <v>6.9369007501591151E-5</v>
      </c>
      <c r="BC96" s="6">
        <v>-1.2981075734547754E-2</v>
      </c>
      <c r="BD96" s="6">
        <v>0.29461879796049778</v>
      </c>
      <c r="BE96" s="6">
        <v>0</v>
      </c>
      <c r="BF96" s="6">
        <v>0</v>
      </c>
      <c r="BG96" s="6">
        <v>0</v>
      </c>
      <c r="BH96" s="6">
        <v>0</v>
      </c>
      <c r="BI96" s="6">
        <v>0</v>
      </c>
      <c r="BJ96" s="6">
        <v>1.5187810584723371E-3</v>
      </c>
      <c r="BK96" s="6">
        <v>0</v>
      </c>
      <c r="BL96" s="6">
        <v>0</v>
      </c>
      <c r="BM96" s="6">
        <v>0</v>
      </c>
      <c r="BN96" s="6">
        <v>0</v>
      </c>
      <c r="BP96">
        <f t="shared" si="2"/>
        <v>0.99999999999999989</v>
      </c>
      <c r="BQ96" s="8">
        <f t="shared" si="3"/>
        <v>1.9644790661010603E-2</v>
      </c>
    </row>
    <row r="97" spans="1:69" x14ac:dyDescent="0.55000000000000004">
      <c r="A97" s="28">
        <v>709</v>
      </c>
      <c r="B97" s="6">
        <v>9.7328246916973877E-4</v>
      </c>
      <c r="C97" s="6">
        <v>5.675047863983885E-4</v>
      </c>
      <c r="D97" s="6">
        <v>0</v>
      </c>
      <c r="E97" s="6">
        <v>1.6904845067693554E-2</v>
      </c>
      <c r="F97" s="6">
        <v>-2.5209313661455132E-4</v>
      </c>
      <c r="G97" s="6">
        <v>1.3333969827625421E-3</v>
      </c>
      <c r="H97" s="6">
        <v>0</v>
      </c>
      <c r="I97" s="6">
        <v>0</v>
      </c>
      <c r="J97" s="6">
        <v>8.9980775343466652E-4</v>
      </c>
      <c r="K97" s="6">
        <v>0</v>
      </c>
      <c r="L97" s="6">
        <v>5.5773140827047561E-3</v>
      </c>
      <c r="M97" s="6">
        <v>0</v>
      </c>
      <c r="N97" s="6">
        <v>7.6597330323658448E-4</v>
      </c>
      <c r="O97" s="6">
        <v>9.3256681920947143E-4</v>
      </c>
      <c r="P97" s="6">
        <v>0</v>
      </c>
      <c r="Q97" s="6">
        <v>0</v>
      </c>
      <c r="R97" s="6">
        <v>7.9494467806887036E-3</v>
      </c>
      <c r="S97" s="6">
        <v>6.9284734705296472E-4</v>
      </c>
      <c r="T97" s="6">
        <v>1.315504806704305E-3</v>
      </c>
      <c r="U97" s="6">
        <v>1.7565477576085724E-2</v>
      </c>
      <c r="V97" s="6">
        <v>2.1282118898355231E-3</v>
      </c>
      <c r="W97" s="6">
        <v>1.4055350572399544E-3</v>
      </c>
      <c r="X97" s="6">
        <v>6.3865116714658934E-3</v>
      </c>
      <c r="Y97" s="6">
        <v>1.3606975560227533E-4</v>
      </c>
      <c r="Z97" s="6">
        <v>0</v>
      </c>
      <c r="AA97" s="6">
        <v>0</v>
      </c>
      <c r="AB97" s="6">
        <v>3.4426623071982278E-3</v>
      </c>
      <c r="AC97" s="6">
        <v>0.17674001815673046</v>
      </c>
      <c r="AD97" s="6">
        <v>0.16441344272668168</v>
      </c>
      <c r="AE97" s="6">
        <v>4.2265237311494286E-2</v>
      </c>
      <c r="AF97" s="6">
        <v>5.1474825347766016E-3</v>
      </c>
      <c r="AG97" s="6">
        <v>3.169574656654961E-3</v>
      </c>
      <c r="AH97" s="6">
        <v>5.4625478582151585E-4</v>
      </c>
      <c r="AI97" s="6">
        <v>0.17546752756875109</v>
      </c>
      <c r="AJ97" s="6">
        <v>5.4651762075231515E-2</v>
      </c>
      <c r="AK97" s="6">
        <v>1.0802728966925227E-2</v>
      </c>
      <c r="AL97" s="6">
        <v>4.8865268502115353E-4</v>
      </c>
      <c r="AM97" s="6">
        <v>0</v>
      </c>
      <c r="AN97" s="6">
        <v>9.5517941524318165E-4</v>
      </c>
      <c r="AO97" s="6">
        <v>1.3598607764198845E-2</v>
      </c>
      <c r="AP97" s="6">
        <v>9.3373824576798974E-3</v>
      </c>
      <c r="AQ97" s="6">
        <v>5.1096518562686981E-3</v>
      </c>
      <c r="AR97" s="6">
        <v>-5.6774810701568099E-6</v>
      </c>
      <c r="AS97" s="6">
        <v>3.9012405639220366E-5</v>
      </c>
      <c r="AT97" s="6">
        <v>3.2092558695642454E-2</v>
      </c>
      <c r="AU97" s="6">
        <v>0</v>
      </c>
      <c r="AV97" s="6">
        <v>5.3319657936015522E-4</v>
      </c>
      <c r="AW97" s="6">
        <v>8.0406109053009363E-4</v>
      </c>
      <c r="AX97" s="6">
        <v>1.6221374486162315E-5</v>
      </c>
      <c r="AY97" s="6">
        <v>1.613215692648842E-4</v>
      </c>
      <c r="AZ97" s="6">
        <v>3.5501405925586836E-2</v>
      </c>
      <c r="BA97" s="6">
        <v>0</v>
      </c>
      <c r="BB97" s="6">
        <v>2.9213673502985701E-2</v>
      </c>
      <c r="BC97" s="6">
        <v>3.0259370621067833E-2</v>
      </c>
      <c r="BD97" s="6">
        <v>0.1367581120618018</v>
      </c>
      <c r="BE97" s="6">
        <v>1.8206870723268581E-3</v>
      </c>
      <c r="BF97" s="6">
        <v>6.1965650537140033E-4</v>
      </c>
      <c r="BG97" s="6">
        <v>1.2774332407852821E-4</v>
      </c>
      <c r="BH97" s="6">
        <v>0</v>
      </c>
      <c r="BI97" s="6">
        <v>4.7950382981095805E-5</v>
      </c>
      <c r="BJ97" s="6">
        <v>2.0276718107702891E-4</v>
      </c>
      <c r="BK97" s="6">
        <v>2.796564961414383E-5</v>
      </c>
      <c r="BL97" s="6">
        <v>3.616052579080817E-4</v>
      </c>
      <c r="BM97" s="6">
        <v>0</v>
      </c>
      <c r="BN97" s="6">
        <v>0</v>
      </c>
      <c r="BP97">
        <f t="shared" si="2"/>
        <v>0.99999999999999978</v>
      </c>
      <c r="BQ97" s="8">
        <f t="shared" si="3"/>
        <v>0.38341869819490643</v>
      </c>
    </row>
    <row r="98" spans="1:69" x14ac:dyDescent="0.55000000000000004">
      <c r="A98" s="28">
        <v>710</v>
      </c>
      <c r="B98" s="6">
        <v>0</v>
      </c>
      <c r="C98" s="6">
        <v>0</v>
      </c>
      <c r="D98" s="6">
        <v>0</v>
      </c>
      <c r="E98" s="6">
        <v>0</v>
      </c>
      <c r="F98" s="6">
        <v>0.1218900069399096</v>
      </c>
      <c r="G98" s="6">
        <v>0</v>
      </c>
      <c r="H98" s="6">
        <v>0</v>
      </c>
      <c r="I98" s="6">
        <v>0</v>
      </c>
      <c r="J98" s="6">
        <v>0</v>
      </c>
      <c r="K98" s="6">
        <v>0</v>
      </c>
      <c r="L98" s="6">
        <v>0</v>
      </c>
      <c r="M98" s="6">
        <v>0</v>
      </c>
      <c r="N98" s="6">
        <v>0</v>
      </c>
      <c r="O98" s="6">
        <v>0</v>
      </c>
      <c r="P98" s="6">
        <v>0</v>
      </c>
      <c r="Q98" s="6">
        <v>3.7529456500925963E-2</v>
      </c>
      <c r="R98" s="6">
        <v>0</v>
      </c>
      <c r="S98" s="6">
        <v>0</v>
      </c>
      <c r="T98" s="6">
        <v>0</v>
      </c>
      <c r="U98" s="6">
        <v>0</v>
      </c>
      <c r="V98" s="6">
        <v>0</v>
      </c>
      <c r="W98" s="6">
        <v>0</v>
      </c>
      <c r="X98" s="6">
        <v>0</v>
      </c>
      <c r="Y98" s="6">
        <v>0</v>
      </c>
      <c r="Z98" s="6">
        <v>0</v>
      </c>
      <c r="AA98" s="6">
        <v>0</v>
      </c>
      <c r="AB98" s="6">
        <v>0.29888535973555608</v>
      </c>
      <c r="AC98" s="6">
        <v>0</v>
      </c>
      <c r="AD98" s="6">
        <v>0.13020001014312602</v>
      </c>
      <c r="AE98" s="6">
        <v>0.21353718320163489</v>
      </c>
      <c r="AF98" s="6">
        <v>0</v>
      </c>
      <c r="AG98" s="6">
        <v>0</v>
      </c>
      <c r="AH98" s="6">
        <v>0</v>
      </c>
      <c r="AI98" s="6">
        <v>0</v>
      </c>
      <c r="AJ98" s="6">
        <v>0</v>
      </c>
      <c r="AK98" s="6">
        <v>2.9366536040728907E-3</v>
      </c>
      <c r="AL98" s="6">
        <v>3.3642553871225311E-3</v>
      </c>
      <c r="AM98" s="6">
        <v>0</v>
      </c>
      <c r="AN98" s="6">
        <v>2.047046688636043E-3</v>
      </c>
      <c r="AO98" s="6">
        <v>2.4202638455385794E-2</v>
      </c>
      <c r="AP98" s="6">
        <v>0</v>
      </c>
      <c r="AQ98" s="6">
        <v>0</v>
      </c>
      <c r="AR98" s="6">
        <v>0</v>
      </c>
      <c r="AS98" s="6">
        <v>0</v>
      </c>
      <c r="AT98" s="6">
        <v>1.8627990166835461E-4</v>
      </c>
      <c r="AU98" s="6">
        <v>1.6772503422432068E-3</v>
      </c>
      <c r="AV98" s="6">
        <v>0</v>
      </c>
      <c r="AW98" s="6">
        <v>0</v>
      </c>
      <c r="AX98" s="6">
        <v>0</v>
      </c>
      <c r="AY98" s="6">
        <v>8.5946064148371953E-3</v>
      </c>
      <c r="AZ98" s="6">
        <v>0</v>
      </c>
      <c r="BA98" s="6">
        <v>9.0788571878877585E-6</v>
      </c>
      <c r="BB98" s="6">
        <v>3.0603605426517419E-3</v>
      </c>
      <c r="BC98" s="6">
        <v>2.2875352150326801E-2</v>
      </c>
      <c r="BD98" s="6">
        <v>2.1338186734691212E-3</v>
      </c>
      <c r="BE98" s="6">
        <v>4.3246599292841699E-4</v>
      </c>
      <c r="BF98" s="6">
        <v>0</v>
      </c>
      <c r="BG98" s="6">
        <v>2.1700833199446313E-2</v>
      </c>
      <c r="BH98" s="6">
        <v>0</v>
      </c>
      <c r="BI98" s="6">
        <v>0</v>
      </c>
      <c r="BJ98" s="6">
        <v>0</v>
      </c>
      <c r="BK98" s="6">
        <v>0</v>
      </c>
      <c r="BL98" s="6">
        <v>0.10473734326887098</v>
      </c>
      <c r="BM98" s="6">
        <v>0</v>
      </c>
      <c r="BN98" s="6">
        <v>0</v>
      </c>
      <c r="BP98">
        <f t="shared" si="2"/>
        <v>0.99999999999999989</v>
      </c>
      <c r="BQ98" s="8">
        <f t="shared" si="3"/>
        <v>0.34373719334476094</v>
      </c>
    </row>
    <row r="99" spans="1:69" x14ac:dyDescent="0.55000000000000004">
      <c r="A99" s="28">
        <v>713</v>
      </c>
      <c r="B99" s="6">
        <v>2.5513356332181644E-4</v>
      </c>
      <c r="C99" s="6">
        <v>9.8823802533847044E-6</v>
      </c>
      <c r="D99" s="6">
        <v>1.1598472664748159E-4</v>
      </c>
      <c r="E99" s="6">
        <v>7.3519599106249567E-5</v>
      </c>
      <c r="F99" s="6">
        <v>8.8330326337203835E-2</v>
      </c>
      <c r="G99" s="6">
        <v>5.5015440852324502E-5</v>
      </c>
      <c r="H99" s="6">
        <v>0</v>
      </c>
      <c r="I99" s="6">
        <v>0</v>
      </c>
      <c r="J99" s="6">
        <v>0</v>
      </c>
      <c r="K99" s="6">
        <v>0</v>
      </c>
      <c r="L99" s="6">
        <v>0</v>
      </c>
      <c r="M99" s="6">
        <v>6.7099577775844677E-6</v>
      </c>
      <c r="N99" s="6">
        <v>0</v>
      </c>
      <c r="O99" s="6">
        <v>0</v>
      </c>
      <c r="P99" s="6">
        <v>0</v>
      </c>
      <c r="Q99" s="6">
        <v>3.4954970538871042E-3</v>
      </c>
      <c r="R99" s="6">
        <v>0</v>
      </c>
      <c r="S99" s="6">
        <v>0</v>
      </c>
      <c r="T99" s="6">
        <v>0</v>
      </c>
      <c r="U99" s="6">
        <v>0</v>
      </c>
      <c r="V99" s="6">
        <v>2.0709746227112554E-5</v>
      </c>
      <c r="W99" s="6">
        <v>0</v>
      </c>
      <c r="X99" s="6">
        <v>4.5820313527486523E-5</v>
      </c>
      <c r="Y99" s="6">
        <v>1.0801168144750553E-4</v>
      </c>
      <c r="Z99" s="6">
        <v>0</v>
      </c>
      <c r="AA99" s="6">
        <v>4.9677503762286239E-5</v>
      </c>
      <c r="AB99" s="6">
        <v>6.1765738575066863E-2</v>
      </c>
      <c r="AC99" s="6">
        <v>2.5936352898870416E-4</v>
      </c>
      <c r="AD99" s="6">
        <v>2.7828073484723059E-2</v>
      </c>
      <c r="AE99" s="6">
        <v>2.5350684796224533E-2</v>
      </c>
      <c r="AF99" s="6">
        <v>3.9827392917728957E-3</v>
      </c>
      <c r="AG99" s="6">
        <v>8.5242037205451281E-3</v>
      </c>
      <c r="AH99" s="6">
        <v>1.1366622085396539E-2</v>
      </c>
      <c r="AI99" s="6">
        <v>2.6478464004379608E-2</v>
      </c>
      <c r="AJ99" s="6">
        <v>3.5400880886529164E-3</v>
      </c>
      <c r="AK99" s="6">
        <v>6.949228317298449E-2</v>
      </c>
      <c r="AL99" s="6">
        <v>4.8600978017806972E-3</v>
      </c>
      <c r="AM99" s="6">
        <v>9.1846689029932815E-5</v>
      </c>
      <c r="AN99" s="6">
        <v>9.1966966058583334E-4</v>
      </c>
      <c r="AO99" s="6">
        <v>5.4336893006732487E-2</v>
      </c>
      <c r="AP99" s="6">
        <v>0.20529829799375729</v>
      </c>
      <c r="AQ99" s="6">
        <v>3.0347544377555059E-4</v>
      </c>
      <c r="AR99" s="6">
        <v>3.3201639932816636E-3</v>
      </c>
      <c r="AS99" s="6">
        <v>1.4937577533057312E-5</v>
      </c>
      <c r="AT99" s="6">
        <v>2.3740708192590216E-3</v>
      </c>
      <c r="AU99" s="6">
        <v>6.694008684271311E-3</v>
      </c>
      <c r="AV99" s="6">
        <v>4.2756646213023353E-3</v>
      </c>
      <c r="AW99" s="6">
        <v>1.4991694688667033E-3</v>
      </c>
      <c r="AX99" s="6">
        <v>1.8638771604401297E-5</v>
      </c>
      <c r="AY99" s="6">
        <v>6.6250875289916977E-3</v>
      </c>
      <c r="AZ99" s="6">
        <v>2.9719693214111552E-3</v>
      </c>
      <c r="BA99" s="6">
        <v>9.7892966747613569E-4</v>
      </c>
      <c r="BB99" s="6">
        <v>0.25103549502573635</v>
      </c>
      <c r="BC99" s="6">
        <v>6.5807046427077784E-2</v>
      </c>
      <c r="BD99" s="6">
        <v>1.9465435451460861E-2</v>
      </c>
      <c r="BE99" s="6">
        <v>3.245215318137012E-3</v>
      </c>
      <c r="BF99" s="6">
        <v>2.5010428428954702E-3</v>
      </c>
      <c r="BG99" s="6">
        <v>2.1895102827051337E-2</v>
      </c>
      <c r="BH99" s="6">
        <v>5.8938607161167244E-4</v>
      </c>
      <c r="BI99" s="6">
        <v>1.7544637398192423E-3</v>
      </c>
      <c r="BJ99" s="6">
        <v>3.8905812834828034E-3</v>
      </c>
      <c r="BK99" s="6">
        <v>0</v>
      </c>
      <c r="BL99" s="6">
        <v>4.0787609103191185E-3</v>
      </c>
      <c r="BM99" s="6">
        <v>0</v>
      </c>
      <c r="BN99" s="6">
        <v>0</v>
      </c>
      <c r="BP99">
        <f t="shared" si="2"/>
        <v>0.99999999999999967</v>
      </c>
      <c r="BQ99" s="8">
        <f t="shared" si="3"/>
        <v>5.3438121809936297E-2</v>
      </c>
    </row>
    <row r="100" spans="1:69" x14ac:dyDescent="0.55000000000000004">
      <c r="A100" s="28">
        <v>714</v>
      </c>
      <c r="B100" s="6">
        <v>2.3123811335894141E-4</v>
      </c>
      <c r="C100" s="6">
        <v>0</v>
      </c>
      <c r="D100" s="6">
        <v>0</v>
      </c>
      <c r="E100" s="6">
        <v>0</v>
      </c>
      <c r="F100" s="6">
        <v>0</v>
      </c>
      <c r="G100" s="6">
        <v>0</v>
      </c>
      <c r="H100" s="6">
        <v>0</v>
      </c>
      <c r="I100" s="6">
        <v>0</v>
      </c>
      <c r="J100" s="6">
        <v>0</v>
      </c>
      <c r="K100" s="6">
        <v>0</v>
      </c>
      <c r="L100" s="6">
        <v>0</v>
      </c>
      <c r="M100" s="6">
        <v>0</v>
      </c>
      <c r="N100" s="6">
        <v>0</v>
      </c>
      <c r="O100" s="6">
        <v>0</v>
      </c>
      <c r="P100" s="6">
        <v>0</v>
      </c>
      <c r="Q100" s="6">
        <v>0</v>
      </c>
      <c r="R100" s="6">
        <v>0</v>
      </c>
      <c r="S100" s="6">
        <v>0</v>
      </c>
      <c r="T100" s="6">
        <v>0</v>
      </c>
      <c r="U100" s="6">
        <v>0</v>
      </c>
      <c r="V100" s="6">
        <v>0</v>
      </c>
      <c r="W100" s="6">
        <v>0</v>
      </c>
      <c r="X100" s="6">
        <v>0</v>
      </c>
      <c r="Y100" s="6">
        <v>3.2496662864043234E-4</v>
      </c>
      <c r="Z100" s="6">
        <v>0</v>
      </c>
      <c r="AA100" s="6">
        <v>0</v>
      </c>
      <c r="AB100" s="6">
        <v>3.4988309649268003E-2</v>
      </c>
      <c r="AC100" s="6">
        <v>2.7651638585952899E-4</v>
      </c>
      <c r="AD100" s="6">
        <v>2.0884501446126157E-3</v>
      </c>
      <c r="AE100" s="6">
        <v>0.55907255584798166</v>
      </c>
      <c r="AF100" s="6">
        <v>3.713088431164586E-3</v>
      </c>
      <c r="AG100" s="6">
        <v>1.9988345845740687E-4</v>
      </c>
      <c r="AH100" s="6">
        <v>0</v>
      </c>
      <c r="AI100" s="6">
        <v>1.4336894988137725E-2</v>
      </c>
      <c r="AJ100" s="6">
        <v>0</v>
      </c>
      <c r="AK100" s="6">
        <v>9.5905376081412738E-2</v>
      </c>
      <c r="AL100" s="6">
        <v>4.6358616966200573E-4</v>
      </c>
      <c r="AM100" s="6">
        <v>3.3791596298853304E-4</v>
      </c>
      <c r="AN100" s="6">
        <v>3.2311672373356078E-5</v>
      </c>
      <c r="AO100" s="6">
        <v>1.115958834880065E-3</v>
      </c>
      <c r="AP100" s="6">
        <v>3.3263756765425964E-4</v>
      </c>
      <c r="AQ100" s="6">
        <v>0</v>
      </c>
      <c r="AR100" s="6">
        <v>0</v>
      </c>
      <c r="AS100" s="6">
        <v>0</v>
      </c>
      <c r="AT100" s="6">
        <v>2.80519580077999E-3</v>
      </c>
      <c r="AU100" s="6">
        <v>0</v>
      </c>
      <c r="AV100" s="6">
        <v>0</v>
      </c>
      <c r="AW100" s="6">
        <v>4.1222553315461838E-3</v>
      </c>
      <c r="AX100" s="6">
        <v>0</v>
      </c>
      <c r="AY100" s="6">
        <v>0</v>
      </c>
      <c r="AZ100" s="6">
        <v>3.7617076319269838E-4</v>
      </c>
      <c r="BA100" s="6">
        <v>0</v>
      </c>
      <c r="BB100" s="6">
        <v>0.24751617276281651</v>
      </c>
      <c r="BC100" s="6">
        <v>9.4102936034641711E-4</v>
      </c>
      <c r="BD100" s="6">
        <v>6.9200120480606732E-3</v>
      </c>
      <c r="BE100" s="6">
        <v>6.6473249653583693E-5</v>
      </c>
      <c r="BF100" s="6">
        <v>6.5961442629349229E-3</v>
      </c>
      <c r="BG100" s="6">
        <v>0</v>
      </c>
      <c r="BH100" s="6">
        <v>3.5641501205724838E-4</v>
      </c>
      <c r="BI100" s="6">
        <v>8.8444545567098101E-3</v>
      </c>
      <c r="BJ100" s="6">
        <v>8.0359869154499313E-3</v>
      </c>
      <c r="BK100" s="6">
        <v>0</v>
      </c>
      <c r="BL100" s="6">
        <v>0</v>
      </c>
      <c r="BM100" s="6">
        <v>0</v>
      </c>
      <c r="BN100" s="6">
        <v>0</v>
      </c>
      <c r="BP100">
        <f t="shared" si="2"/>
        <v>1</v>
      </c>
      <c r="BQ100" s="8">
        <f t="shared" si="3"/>
        <v>0.56143752237845379</v>
      </c>
    </row>
    <row r="101" spans="1:69" x14ac:dyDescent="0.55000000000000004">
      <c r="A101" s="28">
        <v>715</v>
      </c>
      <c r="B101" s="6">
        <v>0</v>
      </c>
      <c r="C101" s="6">
        <v>0</v>
      </c>
      <c r="D101" s="6">
        <v>0</v>
      </c>
      <c r="E101" s="6">
        <v>0</v>
      </c>
      <c r="F101" s="6">
        <v>0.14206786770493057</v>
      </c>
      <c r="G101" s="6">
        <v>0</v>
      </c>
      <c r="H101" s="6">
        <v>0</v>
      </c>
      <c r="I101" s="6">
        <v>0</v>
      </c>
      <c r="J101" s="6">
        <v>0</v>
      </c>
      <c r="K101" s="6">
        <v>0</v>
      </c>
      <c r="L101" s="6">
        <v>0</v>
      </c>
      <c r="M101" s="6">
        <v>0</v>
      </c>
      <c r="N101" s="6">
        <v>0</v>
      </c>
      <c r="O101" s="6">
        <v>0</v>
      </c>
      <c r="P101" s="6">
        <v>0</v>
      </c>
      <c r="Q101" s="6">
        <v>1.2257432038990584E-2</v>
      </c>
      <c r="R101" s="6">
        <v>0</v>
      </c>
      <c r="S101" s="6">
        <v>0</v>
      </c>
      <c r="T101" s="6">
        <v>0</v>
      </c>
      <c r="U101" s="6">
        <v>0</v>
      </c>
      <c r="V101" s="6">
        <v>0</v>
      </c>
      <c r="W101" s="6">
        <v>0</v>
      </c>
      <c r="X101" s="6">
        <v>0</v>
      </c>
      <c r="Y101" s="6">
        <v>0</v>
      </c>
      <c r="Z101" s="6">
        <v>0</v>
      </c>
      <c r="AA101" s="6">
        <v>0</v>
      </c>
      <c r="AB101" s="6">
        <v>0.21464269744067552</v>
      </c>
      <c r="AC101" s="6">
        <v>0</v>
      </c>
      <c r="AD101" s="6">
        <v>0.11516441352262966</v>
      </c>
      <c r="AE101" s="6">
        <v>0.15961322939995812</v>
      </c>
      <c r="AF101" s="6">
        <v>0</v>
      </c>
      <c r="AG101" s="6">
        <v>0</v>
      </c>
      <c r="AH101" s="6">
        <v>0</v>
      </c>
      <c r="AI101" s="6">
        <v>0</v>
      </c>
      <c r="AJ101" s="6">
        <v>5.6807178631876835E-5</v>
      </c>
      <c r="AK101" s="6">
        <v>1.0204195002566091E-2</v>
      </c>
      <c r="AL101" s="6">
        <v>2.1764905892599919E-2</v>
      </c>
      <c r="AM101" s="6">
        <v>0</v>
      </c>
      <c r="AN101" s="6">
        <v>9.6664653432660102E-3</v>
      </c>
      <c r="AO101" s="6">
        <v>8.579252694994767E-2</v>
      </c>
      <c r="AP101" s="6">
        <v>4.0223843309032453E-4</v>
      </c>
      <c r="AQ101" s="6">
        <v>0</v>
      </c>
      <c r="AR101" s="6">
        <v>0</v>
      </c>
      <c r="AS101" s="6">
        <v>0</v>
      </c>
      <c r="AT101" s="6">
        <v>4.5073618091536258E-4</v>
      </c>
      <c r="AU101" s="6">
        <v>1.5654052445619977E-2</v>
      </c>
      <c r="AV101" s="6">
        <v>0</v>
      </c>
      <c r="AW101" s="6">
        <v>0</v>
      </c>
      <c r="AX101" s="6">
        <v>0</v>
      </c>
      <c r="AY101" s="6">
        <v>7.4066792659600806E-3</v>
      </c>
      <c r="AZ101" s="6">
        <v>0</v>
      </c>
      <c r="BA101" s="6">
        <v>5.3084825746683257E-4</v>
      </c>
      <c r="BB101" s="6">
        <v>9.3568813372928491E-3</v>
      </c>
      <c r="BC101" s="6">
        <v>0.11549885488473066</v>
      </c>
      <c r="BD101" s="6">
        <v>2.0630807843549141E-2</v>
      </c>
      <c r="BE101" s="6">
        <v>2.071136239976222E-3</v>
      </c>
      <c r="BF101" s="6">
        <v>0</v>
      </c>
      <c r="BG101" s="6">
        <v>3.2141757505725517E-2</v>
      </c>
      <c r="BH101" s="6">
        <v>4.3463015381093077E-4</v>
      </c>
      <c r="BI101" s="6">
        <v>0</v>
      </c>
      <c r="BJ101" s="6">
        <v>0</v>
      </c>
      <c r="BK101" s="6">
        <v>0</v>
      </c>
      <c r="BL101" s="6">
        <v>2.4190836977665983E-2</v>
      </c>
      <c r="BM101" s="6">
        <v>0</v>
      </c>
      <c r="BN101" s="6">
        <v>0</v>
      </c>
      <c r="BP101">
        <f t="shared" si="2"/>
        <v>1</v>
      </c>
      <c r="BQ101" s="8">
        <f t="shared" si="3"/>
        <v>0.27477764292258777</v>
      </c>
    </row>
    <row r="102" spans="1:69" x14ac:dyDescent="0.55000000000000004">
      <c r="A102" s="28">
        <v>716</v>
      </c>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P102">
        <f t="shared" si="2"/>
        <v>0</v>
      </c>
      <c r="BQ102" s="8">
        <f t="shared" si="3"/>
        <v>0</v>
      </c>
    </row>
    <row r="103" spans="1:69" x14ac:dyDescent="0.55000000000000004">
      <c r="A103" s="28">
        <v>719</v>
      </c>
      <c r="B103" s="6">
        <v>0</v>
      </c>
      <c r="C103" s="6">
        <v>0</v>
      </c>
      <c r="D103" s="6">
        <v>0</v>
      </c>
      <c r="E103" s="6">
        <v>0</v>
      </c>
      <c r="F103" s="6">
        <v>3.0598079471224153</v>
      </c>
      <c r="G103" s="6">
        <v>0</v>
      </c>
      <c r="H103" s="6">
        <v>0</v>
      </c>
      <c r="I103" s="6">
        <v>0</v>
      </c>
      <c r="J103" s="6">
        <v>0</v>
      </c>
      <c r="K103" s="6">
        <v>0</v>
      </c>
      <c r="L103" s="6">
        <v>0</v>
      </c>
      <c r="M103" s="6">
        <v>0</v>
      </c>
      <c r="N103" s="6">
        <v>0</v>
      </c>
      <c r="O103" s="6">
        <v>0</v>
      </c>
      <c r="P103" s="6">
        <v>0</v>
      </c>
      <c r="Q103" s="6">
        <v>0</v>
      </c>
      <c r="R103" s="6">
        <v>0</v>
      </c>
      <c r="S103" s="6">
        <v>0</v>
      </c>
      <c r="T103" s="6">
        <v>0</v>
      </c>
      <c r="U103" s="6">
        <v>0</v>
      </c>
      <c r="V103" s="6">
        <v>0</v>
      </c>
      <c r="W103" s="6">
        <v>0</v>
      </c>
      <c r="X103" s="6">
        <v>0</v>
      </c>
      <c r="Y103" s="6">
        <v>-4.490755708161616E-4</v>
      </c>
      <c r="Z103" s="6">
        <v>0</v>
      </c>
      <c r="AA103" s="6">
        <v>0</v>
      </c>
      <c r="AB103" s="6">
        <v>0</v>
      </c>
      <c r="AC103" s="6">
        <v>0</v>
      </c>
      <c r="AD103" s="6">
        <v>-2.1516523560021605E-2</v>
      </c>
      <c r="AE103" s="6">
        <v>1.9635242011321755E-3</v>
      </c>
      <c r="AF103" s="6">
        <v>0</v>
      </c>
      <c r="AG103" s="6">
        <v>0</v>
      </c>
      <c r="AH103" s="6">
        <v>0</v>
      </c>
      <c r="AI103" s="6">
        <v>-3.1742087881316797E-4</v>
      </c>
      <c r="AJ103" s="6">
        <v>0</v>
      </c>
      <c r="AK103" s="6">
        <v>-1.3031261764211888</v>
      </c>
      <c r="AL103" s="6">
        <v>0</v>
      </c>
      <c r="AM103" s="6">
        <v>0</v>
      </c>
      <c r="AN103" s="6">
        <v>-2.0156947116370144E-2</v>
      </c>
      <c r="AO103" s="6">
        <v>-6.2561771060394532E-3</v>
      </c>
      <c r="AP103" s="6">
        <v>-1.1405709006636689E-2</v>
      </c>
      <c r="AQ103" s="6">
        <v>0</v>
      </c>
      <c r="AR103" s="6">
        <v>-6.912380619957216E-2</v>
      </c>
      <c r="AS103" s="6">
        <v>-7.6611175003787446E-2</v>
      </c>
      <c r="AT103" s="6">
        <v>-1.3940988603982822E-3</v>
      </c>
      <c r="AU103" s="6">
        <v>-2.2482753414582678E-2</v>
      </c>
      <c r="AV103" s="6">
        <v>0</v>
      </c>
      <c r="AW103" s="6">
        <v>-1.6918038851493735E-3</v>
      </c>
      <c r="AX103" s="6">
        <v>-2.9436076125719138E-3</v>
      </c>
      <c r="AY103" s="6">
        <v>0</v>
      </c>
      <c r="AZ103" s="6">
        <v>0</v>
      </c>
      <c r="BA103" s="6">
        <v>-1.0817485844956691E-2</v>
      </c>
      <c r="BB103" s="6">
        <v>-0.47687788460759217</v>
      </c>
      <c r="BC103" s="6">
        <v>-9.0404403991961352E-4</v>
      </c>
      <c r="BD103" s="6">
        <v>-8.5262981383888543E-4</v>
      </c>
      <c r="BE103" s="6">
        <v>-1.3188603634821869E-2</v>
      </c>
      <c r="BF103" s="6">
        <v>-2.5727672610575576E-2</v>
      </c>
      <c r="BG103" s="6">
        <v>-6.9403303567523137E-4</v>
      </c>
      <c r="BH103" s="6">
        <v>-4.8393459970551847E-4</v>
      </c>
      <c r="BI103" s="6">
        <v>-6.4739389327344039E-3</v>
      </c>
      <c r="BJ103" s="6">
        <v>1.1724030432220761E-2</v>
      </c>
      <c r="BK103" s="6">
        <v>0</v>
      </c>
      <c r="BL103" s="6">
        <v>0</v>
      </c>
      <c r="BM103" s="6">
        <v>0</v>
      </c>
      <c r="BN103" s="6">
        <v>0</v>
      </c>
      <c r="BP103">
        <f t="shared" si="2"/>
        <v>1.0000000000000007</v>
      </c>
      <c r="BQ103" s="8">
        <f t="shared" si="3"/>
        <v>-1.955299935888943E-2</v>
      </c>
    </row>
    <row r="104" spans="1:69" x14ac:dyDescent="0.55000000000000004">
      <c r="A104" s="28">
        <v>730</v>
      </c>
      <c r="B104" s="6">
        <v>0</v>
      </c>
      <c r="C104" s="6">
        <v>0</v>
      </c>
      <c r="D104" s="6">
        <v>0</v>
      </c>
      <c r="E104" s="6">
        <v>0</v>
      </c>
      <c r="F104" s="6">
        <v>0</v>
      </c>
      <c r="G104" s="6">
        <v>0</v>
      </c>
      <c r="H104" s="6">
        <v>0</v>
      </c>
      <c r="I104" s="6">
        <v>0</v>
      </c>
      <c r="J104" s="6">
        <v>0</v>
      </c>
      <c r="K104" s="6">
        <v>0</v>
      </c>
      <c r="L104" s="6">
        <v>0</v>
      </c>
      <c r="M104" s="6">
        <v>0</v>
      </c>
      <c r="N104" s="6">
        <v>0</v>
      </c>
      <c r="O104" s="6">
        <v>0</v>
      </c>
      <c r="P104" s="6">
        <v>0</v>
      </c>
      <c r="Q104" s="6">
        <v>0</v>
      </c>
      <c r="R104" s="6">
        <v>0</v>
      </c>
      <c r="S104" s="6">
        <v>0</v>
      </c>
      <c r="T104" s="6">
        <v>0</v>
      </c>
      <c r="U104" s="6">
        <v>0</v>
      </c>
      <c r="V104" s="6">
        <v>0</v>
      </c>
      <c r="W104" s="6">
        <v>0</v>
      </c>
      <c r="X104" s="6">
        <v>0</v>
      </c>
      <c r="Y104" s="6">
        <v>0</v>
      </c>
      <c r="Z104" s="6">
        <v>0</v>
      </c>
      <c r="AA104" s="6">
        <v>0</v>
      </c>
      <c r="AB104" s="6">
        <v>0</v>
      </c>
      <c r="AC104" s="6">
        <v>0</v>
      </c>
      <c r="AD104" s="6">
        <v>8.1254695635062015E-3</v>
      </c>
      <c r="AE104" s="6">
        <v>0</v>
      </c>
      <c r="AF104" s="6">
        <v>0</v>
      </c>
      <c r="AG104" s="6">
        <v>0</v>
      </c>
      <c r="AH104" s="6">
        <v>0</v>
      </c>
      <c r="AI104" s="6">
        <v>5.905069713034973E-2</v>
      </c>
      <c r="AJ104" s="6">
        <v>3.2349130662835297E-3</v>
      </c>
      <c r="AK104" s="6">
        <v>0</v>
      </c>
      <c r="AL104" s="6">
        <v>5.9898124379554364E-2</v>
      </c>
      <c r="AM104" s="6">
        <v>0</v>
      </c>
      <c r="AN104" s="6">
        <v>3.4459154284577249E-2</v>
      </c>
      <c r="AO104" s="6">
        <v>0.22661386828153834</v>
      </c>
      <c r="AP104" s="6">
        <v>0</v>
      </c>
      <c r="AQ104" s="6">
        <v>0</v>
      </c>
      <c r="AR104" s="6">
        <v>1.0663040130625526E-2</v>
      </c>
      <c r="AS104" s="6">
        <v>0</v>
      </c>
      <c r="AT104" s="6">
        <v>0</v>
      </c>
      <c r="AU104" s="6">
        <v>0</v>
      </c>
      <c r="AV104" s="6">
        <v>0</v>
      </c>
      <c r="AW104" s="6">
        <v>0</v>
      </c>
      <c r="AX104" s="6">
        <v>0</v>
      </c>
      <c r="AY104" s="6">
        <v>0</v>
      </c>
      <c r="AZ104" s="6">
        <v>0</v>
      </c>
      <c r="BA104" s="6">
        <v>0</v>
      </c>
      <c r="BB104" s="6">
        <v>3.2413507042263826E-3</v>
      </c>
      <c r="BC104" s="6">
        <v>8.6908112228512732E-2</v>
      </c>
      <c r="BD104" s="6">
        <v>1.3753135605185518E-2</v>
      </c>
      <c r="BE104" s="6">
        <v>0</v>
      </c>
      <c r="BF104" s="6">
        <v>0</v>
      </c>
      <c r="BG104" s="6">
        <v>0.13489777689341542</v>
      </c>
      <c r="BH104" s="6">
        <v>0</v>
      </c>
      <c r="BI104" s="6">
        <v>0</v>
      </c>
      <c r="BJ104" s="6">
        <v>0.35915435773222498</v>
      </c>
      <c r="BK104" s="6">
        <v>0</v>
      </c>
      <c r="BL104" s="6">
        <v>0</v>
      </c>
      <c r="BM104" s="6">
        <v>0</v>
      </c>
      <c r="BN104" s="6">
        <v>0</v>
      </c>
      <c r="BP104">
        <f t="shared" si="2"/>
        <v>1</v>
      </c>
      <c r="BQ104" s="8">
        <f t="shared" si="3"/>
        <v>8.1254695635062015E-3</v>
      </c>
    </row>
    <row r="105" spans="1:69" x14ac:dyDescent="0.55000000000000004">
      <c r="A105" s="28">
        <v>732</v>
      </c>
      <c r="B105" s="6">
        <v>3.8279605134488678E-5</v>
      </c>
      <c r="C105" s="6">
        <v>0</v>
      </c>
      <c r="D105" s="6">
        <v>0</v>
      </c>
      <c r="E105" s="6">
        <v>0</v>
      </c>
      <c r="F105" s="6">
        <v>3.1884040106643993E-6</v>
      </c>
      <c r="G105" s="6">
        <v>6.1473696380539558E-4</v>
      </c>
      <c r="H105" s="6">
        <v>0</v>
      </c>
      <c r="I105" s="6">
        <v>0</v>
      </c>
      <c r="J105" s="6">
        <v>1.8487030892078302E-2</v>
      </c>
      <c r="K105" s="6">
        <v>0</v>
      </c>
      <c r="L105" s="6">
        <v>0</v>
      </c>
      <c r="M105" s="6">
        <v>0</v>
      </c>
      <c r="N105" s="6">
        <v>0</v>
      </c>
      <c r="O105" s="6">
        <v>2.5134388731305269E-4</v>
      </c>
      <c r="P105" s="6">
        <v>1.0239784803574439E-4</v>
      </c>
      <c r="Q105" s="6">
        <v>1.8800214620195007E-3</v>
      </c>
      <c r="R105" s="6">
        <v>0</v>
      </c>
      <c r="S105" s="6">
        <v>0</v>
      </c>
      <c r="T105" s="6">
        <v>0</v>
      </c>
      <c r="U105" s="6">
        <v>0</v>
      </c>
      <c r="V105" s="6">
        <v>0</v>
      </c>
      <c r="W105" s="6">
        <v>1.7240167592544054E-4</v>
      </c>
      <c r="X105" s="6">
        <v>0</v>
      </c>
      <c r="Y105" s="6">
        <v>0</v>
      </c>
      <c r="Z105" s="6">
        <v>0</v>
      </c>
      <c r="AA105" s="6">
        <v>0</v>
      </c>
      <c r="AB105" s="6">
        <v>1.941541572421266E-5</v>
      </c>
      <c r="AC105" s="6">
        <v>5.1413337656131745E-4</v>
      </c>
      <c r="AD105" s="6">
        <v>2.4173451210061578E-2</v>
      </c>
      <c r="AE105" s="6">
        <v>2.5565489816369367E-3</v>
      </c>
      <c r="AF105" s="6">
        <v>0</v>
      </c>
      <c r="AG105" s="6">
        <v>0</v>
      </c>
      <c r="AH105" s="6">
        <v>0</v>
      </c>
      <c r="AI105" s="6">
        <v>3.8949495353371843E-3</v>
      </c>
      <c r="AJ105" s="6">
        <v>4.2237122971515223E-4</v>
      </c>
      <c r="AK105" s="6">
        <v>1.3637555286561409E-3</v>
      </c>
      <c r="AL105" s="6">
        <v>1.2280669415842703E-2</v>
      </c>
      <c r="AM105" s="6">
        <v>1.2699488585298414E-2</v>
      </c>
      <c r="AN105" s="6">
        <v>2.2321967002271816E-2</v>
      </c>
      <c r="AO105" s="6">
        <v>1.0717658685463228E-2</v>
      </c>
      <c r="AP105" s="6">
        <v>1.7323124281821134E-3</v>
      </c>
      <c r="AQ105" s="6">
        <v>0</v>
      </c>
      <c r="AR105" s="6">
        <v>-1.4972876150329574E-5</v>
      </c>
      <c r="AS105" s="6">
        <v>0</v>
      </c>
      <c r="AT105" s="6">
        <v>3.3494654492677599E-5</v>
      </c>
      <c r="AU105" s="6">
        <v>3.2708896694002968E-3</v>
      </c>
      <c r="AV105" s="6">
        <v>2.3924753209055426E-4</v>
      </c>
      <c r="AW105" s="6">
        <v>1.9139802567244341E-3</v>
      </c>
      <c r="AX105" s="6">
        <v>0.81032546617772561</v>
      </c>
      <c r="AY105" s="6">
        <v>2.0207954180742782E-2</v>
      </c>
      <c r="AZ105" s="6">
        <v>1.4689798470360031E-5</v>
      </c>
      <c r="BA105" s="6">
        <v>3.8303529887697735E-3</v>
      </c>
      <c r="BB105" s="6">
        <v>1.1833047044600587E-3</v>
      </c>
      <c r="BC105" s="6">
        <v>7.6351463980942101E-3</v>
      </c>
      <c r="BD105" s="6">
        <v>2.5417821454612431E-3</v>
      </c>
      <c r="BE105" s="6">
        <v>4.3071254707198305E-3</v>
      </c>
      <c r="BF105" s="6">
        <v>0</v>
      </c>
      <c r="BG105" s="6">
        <v>1.1111047756237969E-3</v>
      </c>
      <c r="BH105" s="6">
        <v>7.8709356549579029E-3</v>
      </c>
      <c r="BI105" s="6">
        <v>1.1369987274199831E-3</v>
      </c>
      <c r="BJ105" s="6">
        <v>2.0146377607923437E-2</v>
      </c>
      <c r="BK105" s="6">
        <v>0</v>
      </c>
      <c r="BL105" s="6">
        <v>0</v>
      </c>
      <c r="BM105" s="6">
        <v>0</v>
      </c>
      <c r="BN105" s="6">
        <v>0</v>
      </c>
      <c r="BP105">
        <f t="shared" si="2"/>
        <v>1</v>
      </c>
      <c r="BQ105" s="8">
        <f t="shared" si="3"/>
        <v>2.7244133568259832E-2</v>
      </c>
    </row>
    <row r="106" spans="1:69" x14ac:dyDescent="0.55000000000000004">
      <c r="A106" s="28">
        <v>735</v>
      </c>
      <c r="B106" s="6">
        <v>2.1202178221951351E-3</v>
      </c>
      <c r="C106" s="6">
        <v>0</v>
      </c>
      <c r="D106" s="6">
        <v>0</v>
      </c>
      <c r="E106" s="6">
        <v>0</v>
      </c>
      <c r="F106" s="6">
        <v>0.1412906935532183</v>
      </c>
      <c r="G106" s="6">
        <v>0</v>
      </c>
      <c r="H106" s="6">
        <v>0</v>
      </c>
      <c r="I106" s="6">
        <v>0</v>
      </c>
      <c r="J106" s="6">
        <v>7.5456876587351701E-4</v>
      </c>
      <c r="K106" s="6">
        <v>0</v>
      </c>
      <c r="L106" s="6">
        <v>0</v>
      </c>
      <c r="M106" s="6">
        <v>0</v>
      </c>
      <c r="N106" s="6">
        <v>0</v>
      </c>
      <c r="O106" s="6">
        <v>0</v>
      </c>
      <c r="P106" s="6">
        <v>0</v>
      </c>
      <c r="Q106" s="6">
        <v>0</v>
      </c>
      <c r="R106" s="6">
        <v>0</v>
      </c>
      <c r="S106" s="6">
        <v>0</v>
      </c>
      <c r="T106" s="6">
        <v>0</v>
      </c>
      <c r="U106" s="6">
        <v>0</v>
      </c>
      <c r="V106" s="6">
        <v>0</v>
      </c>
      <c r="W106" s="6">
        <v>0</v>
      </c>
      <c r="X106" s="6">
        <v>0</v>
      </c>
      <c r="Y106" s="6">
        <v>0</v>
      </c>
      <c r="Z106" s="6">
        <v>0</v>
      </c>
      <c r="AA106" s="6">
        <v>0</v>
      </c>
      <c r="AB106" s="6">
        <v>1.5737575164840745E-2</v>
      </c>
      <c r="AC106" s="6">
        <v>0</v>
      </c>
      <c r="AD106" s="6">
        <v>2.5238923780911957E-2</v>
      </c>
      <c r="AE106" s="6">
        <v>0.12123254660453003</v>
      </c>
      <c r="AF106" s="6">
        <v>1.0657614874022051E-3</v>
      </c>
      <c r="AG106" s="6">
        <v>6.9845406887911734E-3</v>
      </c>
      <c r="AH106" s="6">
        <v>0</v>
      </c>
      <c r="AI106" s="6">
        <v>8.6603823954491208E-3</v>
      </c>
      <c r="AJ106" s="6">
        <v>0</v>
      </c>
      <c r="AK106" s="6">
        <v>0.38980543481163865</v>
      </c>
      <c r="AL106" s="6">
        <v>-6.2611279869873001E-3</v>
      </c>
      <c r="AM106" s="6">
        <v>0</v>
      </c>
      <c r="AN106" s="6">
        <v>2.2409622036137253E-4</v>
      </c>
      <c r="AO106" s="6">
        <v>5.3100335252962731E-3</v>
      </c>
      <c r="AP106" s="6">
        <v>7.5679400789450835E-3</v>
      </c>
      <c r="AQ106" s="6">
        <v>0</v>
      </c>
      <c r="AR106" s="6">
        <v>0</v>
      </c>
      <c r="AS106" s="6">
        <v>0</v>
      </c>
      <c r="AT106" s="6">
        <v>0</v>
      </c>
      <c r="AU106" s="6">
        <v>1.2844877602741717E-2</v>
      </c>
      <c r="AV106" s="6">
        <v>0</v>
      </c>
      <c r="AW106" s="6">
        <v>2.5085397801646175E-4</v>
      </c>
      <c r="AX106" s="6">
        <v>0</v>
      </c>
      <c r="AY106" s="6">
        <v>7.8667506481188785E-3</v>
      </c>
      <c r="AZ106" s="6">
        <v>0</v>
      </c>
      <c r="BA106" s="6">
        <v>0</v>
      </c>
      <c r="BB106" s="6">
        <v>6.0176892525610044E-2</v>
      </c>
      <c r="BC106" s="6">
        <v>0.15243519927497176</v>
      </c>
      <c r="BD106" s="6">
        <v>2.2389239314243487E-2</v>
      </c>
      <c r="BE106" s="6">
        <v>6.7563338079100373E-3</v>
      </c>
      <c r="BF106" s="6">
        <v>8.2780140385578938E-4</v>
      </c>
      <c r="BG106" s="6">
        <v>6.860953295621728E-3</v>
      </c>
      <c r="BH106" s="6">
        <v>2.1366069487588771E-3</v>
      </c>
      <c r="BI106" s="6">
        <v>0</v>
      </c>
      <c r="BJ106" s="6">
        <v>8.1560454897265846E-3</v>
      </c>
      <c r="BK106" s="6">
        <v>0</v>
      </c>
      <c r="BL106" s="6">
        <v>-4.3314120204175735E-4</v>
      </c>
      <c r="BM106" s="6">
        <v>0</v>
      </c>
      <c r="BN106" s="6">
        <v>0</v>
      </c>
      <c r="BP106">
        <f t="shared" si="2"/>
        <v>1</v>
      </c>
      <c r="BQ106" s="8">
        <f t="shared" si="3"/>
        <v>0.146471470385442</v>
      </c>
    </row>
    <row r="107" spans="1:69" x14ac:dyDescent="0.55000000000000004">
      <c r="A107" s="28">
        <v>740</v>
      </c>
      <c r="B107" s="6">
        <v>8.0051516512168457E-4</v>
      </c>
      <c r="C107" s="6">
        <v>0</v>
      </c>
      <c r="D107" s="6">
        <v>5.7533515123391998E-4</v>
      </c>
      <c r="E107" s="6">
        <v>0</v>
      </c>
      <c r="F107" s="6">
        <v>2.1575068171271999E-5</v>
      </c>
      <c r="G107" s="6">
        <v>0</v>
      </c>
      <c r="H107" s="6">
        <v>0</v>
      </c>
      <c r="I107" s="6">
        <v>0</v>
      </c>
      <c r="J107" s="6">
        <v>0</v>
      </c>
      <c r="K107" s="6">
        <v>0</v>
      </c>
      <c r="L107" s="6">
        <v>0</v>
      </c>
      <c r="M107" s="6">
        <v>0</v>
      </c>
      <c r="N107" s="6">
        <v>0</v>
      </c>
      <c r="O107" s="6">
        <v>0</v>
      </c>
      <c r="P107" s="6">
        <v>0</v>
      </c>
      <c r="Q107" s="6">
        <v>0</v>
      </c>
      <c r="R107" s="6">
        <v>0</v>
      </c>
      <c r="S107" s="6">
        <v>0</v>
      </c>
      <c r="T107" s="6">
        <v>0</v>
      </c>
      <c r="U107" s="6">
        <v>0</v>
      </c>
      <c r="V107" s="6">
        <v>0</v>
      </c>
      <c r="W107" s="6">
        <v>0</v>
      </c>
      <c r="X107" s="6">
        <v>0</v>
      </c>
      <c r="Y107" s="6">
        <v>0</v>
      </c>
      <c r="Z107" s="6">
        <v>0</v>
      </c>
      <c r="AA107" s="6">
        <v>0</v>
      </c>
      <c r="AB107" s="6">
        <v>2.8499637670051682E-3</v>
      </c>
      <c r="AC107" s="6">
        <v>0</v>
      </c>
      <c r="AD107" s="6">
        <v>4.5059427137281709E-3</v>
      </c>
      <c r="AE107" s="6">
        <v>-9.08464477640346E-4</v>
      </c>
      <c r="AF107" s="6">
        <v>0</v>
      </c>
      <c r="AG107" s="6">
        <v>0</v>
      </c>
      <c r="AH107" s="6">
        <v>0</v>
      </c>
      <c r="AI107" s="6">
        <v>1.134232155289728E-4</v>
      </c>
      <c r="AJ107" s="6">
        <v>0</v>
      </c>
      <c r="AK107" s="6">
        <v>0</v>
      </c>
      <c r="AL107" s="6">
        <v>2.533485194662919E-2</v>
      </c>
      <c r="AM107" s="6">
        <v>0</v>
      </c>
      <c r="AN107" s="6">
        <v>0</v>
      </c>
      <c r="AO107" s="6">
        <v>0.13628096958460742</v>
      </c>
      <c r="AP107" s="6">
        <v>2.3582428952074325E-3</v>
      </c>
      <c r="AQ107" s="6">
        <v>0</v>
      </c>
      <c r="AR107" s="6">
        <v>0</v>
      </c>
      <c r="AS107" s="6">
        <v>0</v>
      </c>
      <c r="AT107" s="6">
        <v>0</v>
      </c>
      <c r="AU107" s="6">
        <v>3.3368349744316808E-2</v>
      </c>
      <c r="AV107" s="6">
        <v>2.968579382274027E-2</v>
      </c>
      <c r="AW107" s="6">
        <v>5.3744338913496149E-2</v>
      </c>
      <c r="AX107" s="6">
        <v>1.2071764333925999E-3</v>
      </c>
      <c r="AY107" s="6">
        <v>1.68491008575648E-4</v>
      </c>
      <c r="AZ107" s="6">
        <v>0</v>
      </c>
      <c r="BA107" s="6">
        <v>1.5564870609274799E-3</v>
      </c>
      <c r="BB107" s="6">
        <v>1.1699980704430242E-3</v>
      </c>
      <c r="BC107" s="6">
        <v>1.6747235714270436E-3</v>
      </c>
      <c r="BD107" s="6">
        <v>0.50037760653491825</v>
      </c>
      <c r="BE107" s="6">
        <v>2.5195457074989318E-2</v>
      </c>
      <c r="BF107" s="6">
        <v>3.648254850813654E-3</v>
      </c>
      <c r="BG107" s="6">
        <v>5.6979755040329112E-5</v>
      </c>
      <c r="BH107" s="6">
        <v>5.2396594130231999E-4</v>
      </c>
      <c r="BI107" s="6">
        <v>8.4829058512646983E-3</v>
      </c>
      <c r="BJ107" s="6">
        <v>0.16720711633675939</v>
      </c>
      <c r="BK107" s="6">
        <v>0</v>
      </c>
      <c r="BL107" s="6">
        <v>0</v>
      </c>
      <c r="BM107" s="6">
        <v>0</v>
      </c>
      <c r="BN107" s="6">
        <v>0</v>
      </c>
      <c r="BP107">
        <f t="shared" si="2"/>
        <v>0.99999999999999978</v>
      </c>
      <c r="BQ107" s="8">
        <f t="shared" si="3"/>
        <v>3.5974782360878249E-3</v>
      </c>
    </row>
    <row r="108" spans="1:69" x14ac:dyDescent="0.55000000000000004">
      <c r="A108" s="28">
        <v>741</v>
      </c>
      <c r="B108" s="6">
        <v>8.7587456680826188E-3</v>
      </c>
      <c r="C108" s="6">
        <v>0</v>
      </c>
      <c r="D108" s="6">
        <v>0</v>
      </c>
      <c r="E108" s="6">
        <v>0</v>
      </c>
      <c r="F108" s="6">
        <v>3.5065674072139873E-3</v>
      </c>
      <c r="G108" s="6">
        <v>5.344502390262712E-3</v>
      </c>
      <c r="H108" s="6">
        <v>3.0841357788927173E-3</v>
      </c>
      <c r="I108" s="6">
        <v>1.5995517815975196E-4</v>
      </c>
      <c r="J108" s="6">
        <v>0.15079511994546446</v>
      </c>
      <c r="K108" s="6">
        <v>0</v>
      </c>
      <c r="L108" s="6">
        <v>0</v>
      </c>
      <c r="M108" s="6">
        <v>0</v>
      </c>
      <c r="N108" s="6">
        <v>0</v>
      </c>
      <c r="O108" s="6">
        <v>5.867420360803597E-2</v>
      </c>
      <c r="P108" s="6">
        <v>0</v>
      </c>
      <c r="Q108" s="6">
        <v>4.3237884096307947E-4</v>
      </c>
      <c r="R108" s="6">
        <v>0</v>
      </c>
      <c r="S108" s="6">
        <v>0</v>
      </c>
      <c r="T108" s="6">
        <v>0</v>
      </c>
      <c r="U108" s="6">
        <v>0</v>
      </c>
      <c r="V108" s="6">
        <v>0</v>
      </c>
      <c r="W108" s="6">
        <v>1.9559519129347169E-2</v>
      </c>
      <c r="X108" s="6">
        <v>0</v>
      </c>
      <c r="Y108" s="6">
        <v>0</v>
      </c>
      <c r="Z108" s="6">
        <v>0</v>
      </c>
      <c r="AA108" s="6">
        <v>0</v>
      </c>
      <c r="AB108" s="6">
        <v>1.1533463150623247E-2</v>
      </c>
      <c r="AC108" s="6">
        <v>0</v>
      </c>
      <c r="AD108" s="6">
        <v>9.2478306191430576E-2</v>
      </c>
      <c r="AE108" s="6">
        <v>0.16040900099178709</v>
      </c>
      <c r="AF108" s="6">
        <v>0</v>
      </c>
      <c r="AG108" s="6">
        <v>0</v>
      </c>
      <c r="AH108" s="6">
        <v>0</v>
      </c>
      <c r="AI108" s="6">
        <v>0</v>
      </c>
      <c r="AJ108" s="6">
        <v>0</v>
      </c>
      <c r="AK108" s="6">
        <v>1.2141237843037812E-2</v>
      </c>
      <c r="AL108" s="6">
        <v>1.2817778266263118E-2</v>
      </c>
      <c r="AM108" s="6">
        <v>0</v>
      </c>
      <c r="AN108" s="6">
        <v>0</v>
      </c>
      <c r="AO108" s="6">
        <v>1.0493019698485187E-2</v>
      </c>
      <c r="AP108" s="6">
        <v>3.5862150887389084E-3</v>
      </c>
      <c r="AQ108" s="6">
        <v>0</v>
      </c>
      <c r="AR108" s="6">
        <v>0</v>
      </c>
      <c r="AS108" s="6">
        <v>5.2485292833668608E-4</v>
      </c>
      <c r="AT108" s="6">
        <v>2.158995017211252E-4</v>
      </c>
      <c r="AU108" s="6">
        <v>7.0978710700581029E-3</v>
      </c>
      <c r="AV108" s="6">
        <v>0</v>
      </c>
      <c r="AW108" s="6">
        <v>0</v>
      </c>
      <c r="AX108" s="6">
        <v>1.701398242691424E-3</v>
      </c>
      <c r="AY108" s="6">
        <v>2.5929674116367478E-2</v>
      </c>
      <c r="AZ108" s="6">
        <v>0</v>
      </c>
      <c r="BA108" s="6">
        <v>2.8758941313259899E-3</v>
      </c>
      <c r="BB108" s="6">
        <v>0</v>
      </c>
      <c r="BC108" s="6">
        <v>0.26396366342205418</v>
      </c>
      <c r="BD108" s="6">
        <v>4.9985993174922486E-2</v>
      </c>
      <c r="BE108" s="6">
        <v>2.1666428741670151E-3</v>
      </c>
      <c r="BF108" s="6">
        <v>0</v>
      </c>
      <c r="BG108" s="6">
        <v>2.4701228345299222E-2</v>
      </c>
      <c r="BH108" s="6">
        <v>4.743420822334269E-2</v>
      </c>
      <c r="BI108" s="6">
        <v>0</v>
      </c>
      <c r="BJ108" s="6">
        <v>6.6581342908996746E-3</v>
      </c>
      <c r="BK108" s="6">
        <v>0</v>
      </c>
      <c r="BL108" s="6">
        <v>1.2970390502025473E-2</v>
      </c>
      <c r="BM108" s="6">
        <v>0</v>
      </c>
      <c r="BN108" s="6">
        <v>0</v>
      </c>
      <c r="BP108">
        <f t="shared" si="2"/>
        <v>0.99999999999999978</v>
      </c>
      <c r="BQ108" s="8">
        <f t="shared" si="3"/>
        <v>0.25288730718321767</v>
      </c>
    </row>
    <row r="109" spans="1:69" x14ac:dyDescent="0.55000000000000004">
      <c r="A109" s="28">
        <v>749</v>
      </c>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P109">
        <f t="shared" si="2"/>
        <v>0</v>
      </c>
      <c r="BQ109" s="8">
        <f t="shared" si="3"/>
        <v>0</v>
      </c>
    </row>
    <row r="110" spans="1:69" x14ac:dyDescent="0.55000000000000004">
      <c r="A110" s="28">
        <v>750</v>
      </c>
      <c r="B110" s="6">
        <v>0</v>
      </c>
      <c r="C110" s="6">
        <v>0</v>
      </c>
      <c r="D110" s="6">
        <v>0</v>
      </c>
      <c r="E110" s="6">
        <v>0</v>
      </c>
      <c r="F110" s="6">
        <v>0</v>
      </c>
      <c r="G110" s="6">
        <v>0</v>
      </c>
      <c r="H110" s="6">
        <v>0</v>
      </c>
      <c r="I110" s="6">
        <v>0</v>
      </c>
      <c r="J110" s="6">
        <v>0</v>
      </c>
      <c r="K110" s="6">
        <v>0</v>
      </c>
      <c r="L110" s="6">
        <v>0</v>
      </c>
      <c r="M110" s="6">
        <v>0</v>
      </c>
      <c r="N110" s="6">
        <v>0</v>
      </c>
      <c r="O110" s="6">
        <v>0</v>
      </c>
      <c r="P110" s="6">
        <v>0</v>
      </c>
      <c r="Q110" s="6">
        <v>0</v>
      </c>
      <c r="R110" s="6">
        <v>0</v>
      </c>
      <c r="S110" s="6">
        <v>0</v>
      </c>
      <c r="T110" s="6">
        <v>0</v>
      </c>
      <c r="U110" s="6">
        <v>0</v>
      </c>
      <c r="V110" s="6">
        <v>0</v>
      </c>
      <c r="W110" s="6">
        <v>0</v>
      </c>
      <c r="X110" s="6">
        <v>0</v>
      </c>
      <c r="Y110" s="6">
        <v>0</v>
      </c>
      <c r="Z110" s="6">
        <v>0</v>
      </c>
      <c r="AA110" s="6">
        <v>0</v>
      </c>
      <c r="AB110" s="6">
        <v>0</v>
      </c>
      <c r="AC110" s="6">
        <v>1.0278781101021917E-2</v>
      </c>
      <c r="AD110" s="6">
        <v>0</v>
      </c>
      <c r="AE110" s="6">
        <v>0</v>
      </c>
      <c r="AF110" s="6">
        <v>0</v>
      </c>
      <c r="AG110" s="6">
        <v>0</v>
      </c>
      <c r="AH110" s="6">
        <v>0</v>
      </c>
      <c r="AI110" s="6">
        <v>0</v>
      </c>
      <c r="AJ110" s="6">
        <v>0</v>
      </c>
      <c r="AK110" s="6">
        <v>0</v>
      </c>
      <c r="AL110" s="6">
        <v>0</v>
      </c>
      <c r="AM110" s="6">
        <v>0</v>
      </c>
      <c r="AN110" s="6">
        <v>0</v>
      </c>
      <c r="AO110" s="6">
        <v>0</v>
      </c>
      <c r="AP110" s="6">
        <v>3.8339853506811749E-4</v>
      </c>
      <c r="AQ110" s="6">
        <v>0.96324821817329609</v>
      </c>
      <c r="AR110" s="6">
        <v>1.5565158221277488E-2</v>
      </c>
      <c r="AS110" s="6">
        <v>0</v>
      </c>
      <c r="AT110" s="6">
        <v>0</v>
      </c>
      <c r="AU110" s="6">
        <v>0</v>
      </c>
      <c r="AV110" s="6">
        <v>1.2334537321226301E-4</v>
      </c>
      <c r="AW110" s="6">
        <v>0</v>
      </c>
      <c r="AX110" s="6">
        <v>0</v>
      </c>
      <c r="AY110" s="6">
        <v>0</v>
      </c>
      <c r="AZ110" s="6">
        <v>9.8676298569810392E-3</v>
      </c>
      <c r="BA110" s="6">
        <v>0</v>
      </c>
      <c r="BB110" s="6">
        <v>5.3346873914303752E-4</v>
      </c>
      <c r="BC110" s="6">
        <v>0</v>
      </c>
      <c r="BD110" s="6">
        <v>0</v>
      </c>
      <c r="BE110" s="6">
        <v>0</v>
      </c>
      <c r="BF110" s="6">
        <v>0</v>
      </c>
      <c r="BG110" s="6">
        <v>0</v>
      </c>
      <c r="BH110" s="6">
        <v>0</v>
      </c>
      <c r="BI110" s="6">
        <v>0</v>
      </c>
      <c r="BJ110" s="6">
        <v>0</v>
      </c>
      <c r="BK110" s="6">
        <v>0</v>
      </c>
      <c r="BL110" s="6">
        <v>0</v>
      </c>
      <c r="BM110" s="6">
        <v>0</v>
      </c>
      <c r="BN110" s="6">
        <v>0</v>
      </c>
      <c r="BP110">
        <f t="shared" si="2"/>
        <v>1</v>
      </c>
      <c r="BQ110" s="8">
        <f t="shared" si="3"/>
        <v>1.0278781101021917E-2</v>
      </c>
    </row>
    <row r="111" spans="1:69" x14ac:dyDescent="0.55000000000000004">
      <c r="A111" s="28">
        <v>755</v>
      </c>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P111">
        <f t="shared" si="2"/>
        <v>0</v>
      </c>
      <c r="BQ111" s="8">
        <f t="shared" si="3"/>
        <v>0</v>
      </c>
    </row>
    <row r="112" spans="1:69" x14ac:dyDescent="0.55000000000000004">
      <c r="A112" s="28">
        <v>756</v>
      </c>
      <c r="B112" s="6">
        <v>0</v>
      </c>
      <c r="C112" s="6">
        <v>0</v>
      </c>
      <c r="D112" s="6">
        <v>0</v>
      </c>
      <c r="E112" s="6">
        <v>0</v>
      </c>
      <c r="F112" s="6">
        <v>0</v>
      </c>
      <c r="G112" s="6">
        <v>0</v>
      </c>
      <c r="H112" s="6">
        <v>0</v>
      </c>
      <c r="I112" s="6">
        <v>0</v>
      </c>
      <c r="J112" s="6">
        <v>0</v>
      </c>
      <c r="K112" s="6">
        <v>0</v>
      </c>
      <c r="L112" s="6">
        <v>0</v>
      </c>
      <c r="M112" s="6">
        <v>0</v>
      </c>
      <c r="N112" s="6">
        <v>0</v>
      </c>
      <c r="O112" s="6">
        <v>0</v>
      </c>
      <c r="P112" s="6">
        <v>0</v>
      </c>
      <c r="Q112" s="6">
        <v>0</v>
      </c>
      <c r="R112" s="6">
        <v>0</v>
      </c>
      <c r="S112" s="6">
        <v>0</v>
      </c>
      <c r="T112" s="6">
        <v>0</v>
      </c>
      <c r="U112" s="6">
        <v>0</v>
      </c>
      <c r="V112" s="6">
        <v>0</v>
      </c>
      <c r="W112" s="6">
        <v>0</v>
      </c>
      <c r="X112" s="6">
        <v>0</v>
      </c>
      <c r="Y112" s="6">
        <v>0</v>
      </c>
      <c r="Z112" s="6">
        <v>0</v>
      </c>
      <c r="AA112" s="6">
        <v>0</v>
      </c>
      <c r="AB112" s="6">
        <v>2.1054201777031694E-2</v>
      </c>
      <c r="AC112" s="6">
        <v>3.4454585615381075E-2</v>
      </c>
      <c r="AD112" s="6">
        <v>7.9279427774768749E-2</v>
      </c>
      <c r="AE112" s="6">
        <v>0</v>
      </c>
      <c r="AF112" s="6">
        <v>0</v>
      </c>
      <c r="AG112" s="6">
        <v>0</v>
      </c>
      <c r="AH112" s="6">
        <v>0</v>
      </c>
      <c r="AI112" s="6">
        <v>4.644081184431428E-3</v>
      </c>
      <c r="AJ112" s="6">
        <v>0</v>
      </c>
      <c r="AK112" s="6">
        <v>0</v>
      </c>
      <c r="AL112" s="6">
        <v>0</v>
      </c>
      <c r="AM112" s="6">
        <v>0</v>
      </c>
      <c r="AN112" s="6">
        <v>3.5731591645243678E-2</v>
      </c>
      <c r="AO112" s="6">
        <v>0</v>
      </c>
      <c r="AP112" s="6">
        <v>0</v>
      </c>
      <c r="AQ112" s="6">
        <v>0</v>
      </c>
      <c r="AR112" s="6">
        <v>0</v>
      </c>
      <c r="AS112" s="6">
        <v>0</v>
      </c>
      <c r="AT112" s="6">
        <v>0</v>
      </c>
      <c r="AU112" s="6">
        <v>0</v>
      </c>
      <c r="AV112" s="6">
        <v>0</v>
      </c>
      <c r="AW112" s="6">
        <v>0</v>
      </c>
      <c r="AX112" s="6">
        <v>0</v>
      </c>
      <c r="AY112" s="6">
        <v>0</v>
      </c>
      <c r="AZ112" s="6">
        <v>0</v>
      </c>
      <c r="BA112" s="6">
        <v>0</v>
      </c>
      <c r="BB112" s="6">
        <v>0</v>
      </c>
      <c r="BC112" s="6">
        <v>0.80525576637496044</v>
      </c>
      <c r="BD112" s="6">
        <v>9.3424337683470284E-4</v>
      </c>
      <c r="BE112" s="6">
        <v>0</v>
      </c>
      <c r="BF112" s="6">
        <v>0</v>
      </c>
      <c r="BG112" s="6">
        <v>0</v>
      </c>
      <c r="BH112" s="6">
        <v>0</v>
      </c>
      <c r="BI112" s="6">
        <v>0</v>
      </c>
      <c r="BJ112" s="6">
        <v>1.8646102251348218E-2</v>
      </c>
      <c r="BK112" s="6">
        <v>0</v>
      </c>
      <c r="BL112" s="6">
        <v>0</v>
      </c>
      <c r="BM112" s="6">
        <v>0</v>
      </c>
      <c r="BN112" s="6">
        <v>0</v>
      </c>
      <c r="BP112">
        <f t="shared" si="2"/>
        <v>1</v>
      </c>
      <c r="BQ112" s="8">
        <f t="shared" si="3"/>
        <v>0.11373401339014982</v>
      </c>
    </row>
    <row r="113" spans="1:69" x14ac:dyDescent="0.55000000000000004">
      <c r="A113" s="28">
        <v>760</v>
      </c>
      <c r="B113" s="6">
        <v>0</v>
      </c>
      <c r="C113" s="6">
        <v>0</v>
      </c>
      <c r="D113" s="6">
        <v>0</v>
      </c>
      <c r="E113" s="6">
        <v>0</v>
      </c>
      <c r="F113" s="6">
        <v>0</v>
      </c>
      <c r="G113" s="6">
        <v>0</v>
      </c>
      <c r="H113" s="6">
        <v>0</v>
      </c>
      <c r="I113" s="6">
        <v>0</v>
      </c>
      <c r="J113" s="6">
        <v>0</v>
      </c>
      <c r="K113" s="6">
        <v>0</v>
      </c>
      <c r="L113" s="6">
        <v>0</v>
      </c>
      <c r="M113" s="6">
        <v>0</v>
      </c>
      <c r="N113" s="6">
        <v>0</v>
      </c>
      <c r="O113" s="6">
        <v>0</v>
      </c>
      <c r="P113" s="6">
        <v>0</v>
      </c>
      <c r="Q113" s="6">
        <v>0</v>
      </c>
      <c r="R113" s="6">
        <v>0</v>
      </c>
      <c r="S113" s="6">
        <v>0</v>
      </c>
      <c r="T113" s="6">
        <v>0</v>
      </c>
      <c r="U113" s="6">
        <v>0</v>
      </c>
      <c r="V113" s="6">
        <v>0</v>
      </c>
      <c r="W113" s="6">
        <v>0</v>
      </c>
      <c r="X113" s="6">
        <v>0</v>
      </c>
      <c r="Y113" s="6">
        <v>0</v>
      </c>
      <c r="Z113" s="6">
        <v>0</v>
      </c>
      <c r="AA113" s="6">
        <v>0</v>
      </c>
      <c r="AB113" s="6">
        <v>0</v>
      </c>
      <c r="AC113" s="6">
        <v>0</v>
      </c>
      <c r="AD113" s="6">
        <v>0</v>
      </c>
      <c r="AE113" s="6">
        <v>9.4846118918549428E-3</v>
      </c>
      <c r="AF113" s="6">
        <v>0</v>
      </c>
      <c r="AG113" s="6">
        <v>0</v>
      </c>
      <c r="AH113" s="6">
        <v>0</v>
      </c>
      <c r="AI113" s="6">
        <v>0</v>
      </c>
      <c r="AJ113" s="6">
        <v>0</v>
      </c>
      <c r="AK113" s="6">
        <v>0</v>
      </c>
      <c r="AL113" s="6">
        <v>9.0177798590980726E-2</v>
      </c>
      <c r="AM113" s="6">
        <v>0</v>
      </c>
      <c r="AN113" s="6">
        <v>9.7907616142784547E-3</v>
      </c>
      <c r="AO113" s="6">
        <v>0.7056038626849731</v>
      </c>
      <c r="AP113" s="6">
        <v>2.8152360511859439E-4</v>
      </c>
      <c r="AQ113" s="6">
        <v>0</v>
      </c>
      <c r="AR113" s="6">
        <v>0</v>
      </c>
      <c r="AS113" s="6">
        <v>0</v>
      </c>
      <c r="AT113" s="6">
        <v>0</v>
      </c>
      <c r="AU113" s="6">
        <v>2.6788382992173631E-2</v>
      </c>
      <c r="AV113" s="6">
        <v>9.7547539627033109E-2</v>
      </c>
      <c r="AW113" s="6">
        <v>0</v>
      </c>
      <c r="AX113" s="6">
        <v>0</v>
      </c>
      <c r="AY113" s="6">
        <v>3.5567294594456032E-2</v>
      </c>
      <c r="AZ113" s="6">
        <v>0</v>
      </c>
      <c r="BA113" s="6">
        <v>0</v>
      </c>
      <c r="BB113" s="6">
        <v>0</v>
      </c>
      <c r="BC113" s="6">
        <v>0</v>
      </c>
      <c r="BD113" s="6">
        <v>2.4758224399131348E-2</v>
      </c>
      <c r="BE113" s="6">
        <v>0</v>
      </c>
      <c r="BF113" s="6">
        <v>0</v>
      </c>
      <c r="BG113" s="6">
        <v>0</v>
      </c>
      <c r="BH113" s="6">
        <v>0</v>
      </c>
      <c r="BI113" s="6">
        <v>0</v>
      </c>
      <c r="BJ113" s="6">
        <v>0</v>
      </c>
      <c r="BK113" s="6">
        <v>0</v>
      </c>
      <c r="BL113" s="6">
        <v>0</v>
      </c>
      <c r="BM113" s="6">
        <v>0</v>
      </c>
      <c r="BN113" s="6">
        <v>0</v>
      </c>
      <c r="BP113">
        <f t="shared" si="2"/>
        <v>1</v>
      </c>
      <c r="BQ113" s="8">
        <f t="shared" si="3"/>
        <v>9.4846118918549428E-3</v>
      </c>
    </row>
    <row r="114" spans="1:69" x14ac:dyDescent="0.55000000000000004">
      <c r="A114" s="28">
        <v>762</v>
      </c>
      <c r="B114" s="6">
        <v>0</v>
      </c>
      <c r="C114" s="6">
        <v>0</v>
      </c>
      <c r="D114" s="6">
        <v>0</v>
      </c>
      <c r="E114" s="6">
        <v>0</v>
      </c>
      <c r="F114" s="6">
        <v>0</v>
      </c>
      <c r="G114" s="6">
        <v>0</v>
      </c>
      <c r="H114" s="6">
        <v>0</v>
      </c>
      <c r="I114" s="6">
        <v>0</v>
      </c>
      <c r="J114" s="6">
        <v>0</v>
      </c>
      <c r="K114" s="6">
        <v>0</v>
      </c>
      <c r="L114" s="6">
        <v>0</v>
      </c>
      <c r="M114" s="6">
        <v>0</v>
      </c>
      <c r="N114" s="6">
        <v>0</v>
      </c>
      <c r="O114" s="6">
        <v>0</v>
      </c>
      <c r="P114" s="6">
        <v>0</v>
      </c>
      <c r="Q114" s="6">
        <v>0</v>
      </c>
      <c r="R114" s="6">
        <v>0</v>
      </c>
      <c r="S114" s="6">
        <v>0</v>
      </c>
      <c r="T114" s="6">
        <v>0</v>
      </c>
      <c r="U114" s="6">
        <v>0</v>
      </c>
      <c r="V114" s="6">
        <v>0</v>
      </c>
      <c r="W114" s="6">
        <v>0</v>
      </c>
      <c r="X114" s="6">
        <v>0</v>
      </c>
      <c r="Y114" s="6">
        <v>0</v>
      </c>
      <c r="Z114" s="6">
        <v>0</v>
      </c>
      <c r="AA114" s="6">
        <v>0</v>
      </c>
      <c r="AB114" s="6">
        <v>0</v>
      </c>
      <c r="AC114" s="6">
        <v>0</v>
      </c>
      <c r="AD114" s="6">
        <v>0</v>
      </c>
      <c r="AE114" s="6">
        <v>0</v>
      </c>
      <c r="AF114" s="6">
        <v>0</v>
      </c>
      <c r="AG114" s="6">
        <v>0</v>
      </c>
      <c r="AH114" s="6">
        <v>0</v>
      </c>
      <c r="AI114" s="6">
        <v>0</v>
      </c>
      <c r="AJ114" s="6">
        <v>0</v>
      </c>
      <c r="AK114" s="6">
        <v>0</v>
      </c>
      <c r="AL114" s="6">
        <v>0</v>
      </c>
      <c r="AM114" s="6">
        <v>0</v>
      </c>
      <c r="AN114" s="6">
        <v>0</v>
      </c>
      <c r="AO114" s="6">
        <v>0</v>
      </c>
      <c r="AP114" s="6">
        <v>0</v>
      </c>
      <c r="AQ114" s="6">
        <v>0</v>
      </c>
      <c r="AR114" s="6">
        <v>0</v>
      </c>
      <c r="AS114" s="6">
        <v>0</v>
      </c>
      <c r="AT114" s="6">
        <v>0</v>
      </c>
      <c r="AU114" s="6">
        <v>0</v>
      </c>
      <c r="AV114" s="6">
        <v>0</v>
      </c>
      <c r="AW114" s="6">
        <v>0</v>
      </c>
      <c r="AX114" s="6">
        <v>0</v>
      </c>
      <c r="AY114" s="6">
        <v>0</v>
      </c>
      <c r="AZ114" s="6">
        <v>0</v>
      </c>
      <c r="BA114" s="6">
        <v>0</v>
      </c>
      <c r="BB114" s="6">
        <v>0</v>
      </c>
      <c r="BC114" s="6">
        <v>1</v>
      </c>
      <c r="BD114" s="6">
        <v>0</v>
      </c>
      <c r="BE114" s="6">
        <v>0</v>
      </c>
      <c r="BF114" s="6">
        <v>0</v>
      </c>
      <c r="BG114" s="6">
        <v>0</v>
      </c>
      <c r="BH114" s="6">
        <v>0</v>
      </c>
      <c r="BI114" s="6">
        <v>0</v>
      </c>
      <c r="BJ114" s="6">
        <v>0</v>
      </c>
      <c r="BK114" s="6">
        <v>0</v>
      </c>
      <c r="BL114" s="6">
        <v>0</v>
      </c>
      <c r="BM114" s="6">
        <v>0</v>
      </c>
      <c r="BN114" s="6">
        <v>0</v>
      </c>
      <c r="BP114">
        <f t="shared" si="2"/>
        <v>1</v>
      </c>
      <c r="BQ114" s="8">
        <f t="shared" si="3"/>
        <v>0</v>
      </c>
    </row>
    <row r="115" spans="1:69" x14ac:dyDescent="0.55000000000000004">
      <c r="A115" s="28">
        <v>771</v>
      </c>
      <c r="B115" s="6">
        <v>0</v>
      </c>
      <c r="C115" s="6">
        <v>0</v>
      </c>
      <c r="D115" s="6">
        <v>0</v>
      </c>
      <c r="E115" s="6">
        <v>0</v>
      </c>
      <c r="F115" s="6">
        <v>0</v>
      </c>
      <c r="G115" s="6">
        <v>0</v>
      </c>
      <c r="H115" s="6">
        <v>0</v>
      </c>
      <c r="I115" s="6">
        <v>0</v>
      </c>
      <c r="J115" s="6">
        <v>0</v>
      </c>
      <c r="K115" s="6">
        <v>0</v>
      </c>
      <c r="L115" s="6">
        <v>0</v>
      </c>
      <c r="M115" s="6">
        <v>0</v>
      </c>
      <c r="N115" s="6">
        <v>0</v>
      </c>
      <c r="O115" s="6">
        <v>0</v>
      </c>
      <c r="P115" s="6">
        <v>0</v>
      </c>
      <c r="Q115" s="6">
        <v>0</v>
      </c>
      <c r="R115" s="6">
        <v>0</v>
      </c>
      <c r="S115" s="6">
        <v>0</v>
      </c>
      <c r="T115" s="6">
        <v>0</v>
      </c>
      <c r="U115" s="6">
        <v>0</v>
      </c>
      <c r="V115" s="6">
        <v>0</v>
      </c>
      <c r="W115" s="6">
        <v>0</v>
      </c>
      <c r="X115" s="6">
        <v>0</v>
      </c>
      <c r="Y115" s="6">
        <v>0</v>
      </c>
      <c r="Z115" s="6">
        <v>0</v>
      </c>
      <c r="AA115" s="6">
        <v>0</v>
      </c>
      <c r="AB115" s="6">
        <v>0</v>
      </c>
      <c r="AC115" s="6">
        <v>0</v>
      </c>
      <c r="AD115" s="6">
        <v>0</v>
      </c>
      <c r="AE115" s="6">
        <v>3.0555451326530914E-2</v>
      </c>
      <c r="AF115" s="6">
        <v>0</v>
      </c>
      <c r="AG115" s="6">
        <v>0</v>
      </c>
      <c r="AH115" s="6">
        <v>0</v>
      </c>
      <c r="AI115" s="6">
        <v>0</v>
      </c>
      <c r="AJ115" s="6">
        <v>0</v>
      </c>
      <c r="AK115" s="6">
        <v>0.59125457318888464</v>
      </c>
      <c r="AL115" s="6">
        <v>0</v>
      </c>
      <c r="AM115" s="6">
        <v>0</v>
      </c>
      <c r="AN115" s="6">
        <v>0</v>
      </c>
      <c r="AO115" s="6">
        <v>0</v>
      </c>
      <c r="AP115" s="6">
        <v>2.886757024618097E-2</v>
      </c>
      <c r="AQ115" s="6">
        <v>0</v>
      </c>
      <c r="AR115" s="6">
        <v>0</v>
      </c>
      <c r="AS115" s="6">
        <v>0</v>
      </c>
      <c r="AT115" s="6">
        <v>0.15430264528770846</v>
      </c>
      <c r="AU115" s="6">
        <v>0</v>
      </c>
      <c r="AV115" s="6">
        <v>0</v>
      </c>
      <c r="AW115" s="6">
        <v>2.1598550689795173E-2</v>
      </c>
      <c r="AX115" s="6">
        <v>0</v>
      </c>
      <c r="AY115" s="6">
        <v>0</v>
      </c>
      <c r="AZ115" s="6">
        <v>0</v>
      </c>
      <c r="BA115" s="6">
        <v>0</v>
      </c>
      <c r="BB115" s="6">
        <v>3.0765352354893163E-2</v>
      </c>
      <c r="BC115" s="6">
        <v>9.5263161560655257E-2</v>
      </c>
      <c r="BD115" s="6">
        <v>4.0443358065944696E-3</v>
      </c>
      <c r="BE115" s="6">
        <v>0</v>
      </c>
      <c r="BF115" s="6">
        <v>0</v>
      </c>
      <c r="BG115" s="6">
        <v>0</v>
      </c>
      <c r="BH115" s="6">
        <v>0</v>
      </c>
      <c r="BI115" s="6">
        <v>0</v>
      </c>
      <c r="BJ115" s="6">
        <v>4.334835953875698E-2</v>
      </c>
      <c r="BK115" s="6">
        <v>0</v>
      </c>
      <c r="BL115" s="6">
        <v>0</v>
      </c>
      <c r="BM115" s="6">
        <v>0</v>
      </c>
      <c r="BN115" s="6">
        <v>0</v>
      </c>
      <c r="BP115">
        <f t="shared" si="2"/>
        <v>1</v>
      </c>
      <c r="BQ115" s="8">
        <f t="shared" si="3"/>
        <v>3.0555451326530914E-2</v>
      </c>
    </row>
    <row r="116" spans="1:69" x14ac:dyDescent="0.55000000000000004">
      <c r="A116" s="28">
        <v>775</v>
      </c>
      <c r="B116" s="6">
        <v>2.4375738356349649E-2</v>
      </c>
      <c r="C116" s="6">
        <v>7.4048076295844378E-3</v>
      </c>
      <c r="D116" s="6">
        <v>0</v>
      </c>
      <c r="E116" s="6">
        <v>0</v>
      </c>
      <c r="F116" s="6">
        <v>0</v>
      </c>
      <c r="G116" s="6">
        <v>0</v>
      </c>
      <c r="H116" s="6">
        <v>0</v>
      </c>
      <c r="I116" s="6">
        <v>0</v>
      </c>
      <c r="J116" s="6">
        <v>0</v>
      </c>
      <c r="K116" s="6">
        <v>0</v>
      </c>
      <c r="L116" s="6">
        <v>0</v>
      </c>
      <c r="M116" s="6">
        <v>0</v>
      </c>
      <c r="N116" s="6">
        <v>0</v>
      </c>
      <c r="O116" s="6">
        <v>0</v>
      </c>
      <c r="P116" s="6">
        <v>0</v>
      </c>
      <c r="Q116" s="6">
        <v>0</v>
      </c>
      <c r="R116" s="6">
        <v>0</v>
      </c>
      <c r="S116" s="6">
        <v>0</v>
      </c>
      <c r="T116" s="6">
        <v>0</v>
      </c>
      <c r="U116" s="6">
        <v>0</v>
      </c>
      <c r="V116" s="6">
        <v>0</v>
      </c>
      <c r="W116" s="6">
        <v>0</v>
      </c>
      <c r="X116" s="6">
        <v>0</v>
      </c>
      <c r="Y116" s="6">
        <v>0</v>
      </c>
      <c r="Z116" s="6">
        <v>0</v>
      </c>
      <c r="AA116" s="6">
        <v>0</v>
      </c>
      <c r="AB116" s="6">
        <v>7.3127215069048943E-2</v>
      </c>
      <c r="AC116" s="6">
        <v>0</v>
      </c>
      <c r="AD116" s="6">
        <v>0</v>
      </c>
      <c r="AE116" s="6">
        <v>0</v>
      </c>
      <c r="AF116" s="6">
        <v>0</v>
      </c>
      <c r="AG116" s="6">
        <v>0</v>
      </c>
      <c r="AH116" s="6">
        <v>0</v>
      </c>
      <c r="AI116" s="6">
        <v>0</v>
      </c>
      <c r="AJ116" s="6">
        <v>0</v>
      </c>
      <c r="AK116" s="6">
        <v>0</v>
      </c>
      <c r="AL116" s="6">
        <v>0</v>
      </c>
      <c r="AM116" s="6">
        <v>0</v>
      </c>
      <c r="AN116" s="6">
        <v>0</v>
      </c>
      <c r="AO116" s="6">
        <v>2.8776913337357223E-2</v>
      </c>
      <c r="AP116" s="6">
        <v>0</v>
      </c>
      <c r="AQ116" s="6">
        <v>0</v>
      </c>
      <c r="AR116" s="6">
        <v>0</v>
      </c>
      <c r="AS116" s="6">
        <v>4.3605487504136597E-3</v>
      </c>
      <c r="AT116" s="6">
        <v>0.51187425499110506</v>
      </c>
      <c r="AU116" s="6">
        <v>0</v>
      </c>
      <c r="AV116" s="6">
        <v>2.3292372207178553E-4</v>
      </c>
      <c r="AW116" s="6">
        <v>0</v>
      </c>
      <c r="AX116" s="6">
        <v>0</v>
      </c>
      <c r="AY116" s="6">
        <v>0</v>
      </c>
      <c r="AZ116" s="6">
        <v>0</v>
      </c>
      <c r="BA116" s="6">
        <v>0</v>
      </c>
      <c r="BB116" s="6">
        <v>0</v>
      </c>
      <c r="BC116" s="6">
        <v>0</v>
      </c>
      <c r="BD116" s="6">
        <v>0.33901393665235824</v>
      </c>
      <c r="BE116" s="6">
        <v>0</v>
      </c>
      <c r="BF116" s="6">
        <v>0</v>
      </c>
      <c r="BG116" s="6">
        <v>0</v>
      </c>
      <c r="BH116" s="6">
        <v>0</v>
      </c>
      <c r="BI116" s="6">
        <v>1.0833661491710955E-2</v>
      </c>
      <c r="BJ116" s="6">
        <v>0</v>
      </c>
      <c r="BK116" s="6">
        <v>0</v>
      </c>
      <c r="BL116" s="6">
        <v>0</v>
      </c>
      <c r="BM116" s="6">
        <v>0</v>
      </c>
      <c r="BN116" s="6">
        <v>0</v>
      </c>
      <c r="BP116">
        <f t="shared" si="2"/>
        <v>0.99999999999999989</v>
      </c>
      <c r="BQ116" s="8">
        <f t="shared" si="3"/>
        <v>0</v>
      </c>
    </row>
    <row r="117" spans="1:69" x14ac:dyDescent="0.55000000000000004">
      <c r="A117" s="28">
        <v>777</v>
      </c>
      <c r="B117" s="6">
        <v>0</v>
      </c>
      <c r="C117" s="6">
        <v>0</v>
      </c>
      <c r="D117" s="6">
        <v>1.8810861729556208E-8</v>
      </c>
      <c r="E117" s="6">
        <v>0</v>
      </c>
      <c r="F117" s="6">
        <v>1.3329075647775857E-4</v>
      </c>
      <c r="G117" s="6">
        <v>0</v>
      </c>
      <c r="H117" s="6">
        <v>0</v>
      </c>
      <c r="I117" s="6">
        <v>0</v>
      </c>
      <c r="J117" s="6">
        <v>0</v>
      </c>
      <c r="K117" s="6">
        <v>0</v>
      </c>
      <c r="L117" s="6">
        <v>0</v>
      </c>
      <c r="M117" s="6">
        <v>0</v>
      </c>
      <c r="N117" s="6">
        <v>-7.9758053733318336E-8</v>
      </c>
      <c r="O117" s="6">
        <v>0</v>
      </c>
      <c r="P117" s="6">
        <v>0</v>
      </c>
      <c r="Q117" s="6">
        <v>-1.5048689383644967E-9</v>
      </c>
      <c r="R117" s="6">
        <v>0</v>
      </c>
      <c r="S117" s="6">
        <v>0</v>
      </c>
      <c r="T117" s="6">
        <v>0</v>
      </c>
      <c r="U117" s="6">
        <v>0</v>
      </c>
      <c r="V117" s="6">
        <v>2.257303407546745E-9</v>
      </c>
      <c r="W117" s="6">
        <v>0</v>
      </c>
      <c r="X117" s="6">
        <v>0</v>
      </c>
      <c r="Y117" s="6">
        <v>3.6989678504999325E-6</v>
      </c>
      <c r="Z117" s="6">
        <v>0</v>
      </c>
      <c r="AA117" s="6">
        <v>3.1394575792160131E-5</v>
      </c>
      <c r="AB117" s="6">
        <v>6.2322491726533435E-4</v>
      </c>
      <c r="AC117" s="6">
        <v>-4.529655504477134E-6</v>
      </c>
      <c r="AD117" s="6">
        <v>5.8767542090738381E-2</v>
      </c>
      <c r="AE117" s="6">
        <v>1.4724156872741971E-3</v>
      </c>
      <c r="AF117" s="6">
        <v>3.7621723459112419E-5</v>
      </c>
      <c r="AG117" s="6">
        <v>3.7922697246785318E-6</v>
      </c>
      <c r="AH117" s="6">
        <v>6.6214233288037853E-8</v>
      </c>
      <c r="AI117" s="6">
        <v>1.5189770846616639E-3</v>
      </c>
      <c r="AJ117" s="6">
        <v>1.2248256203208397E-3</v>
      </c>
      <c r="AK117" s="6">
        <v>1.2044338937715317E-2</v>
      </c>
      <c r="AL117" s="6">
        <v>4.1807019804423612E-3</v>
      </c>
      <c r="AM117" s="6">
        <v>0</v>
      </c>
      <c r="AN117" s="6">
        <v>1.9578773775769539E-3</v>
      </c>
      <c r="AO117" s="6">
        <v>0.37723676448600441</v>
      </c>
      <c r="AP117" s="6">
        <v>0.36217713244787414</v>
      </c>
      <c r="AQ117" s="6">
        <v>0</v>
      </c>
      <c r="AR117" s="6">
        <v>2.5888030101736868E-2</v>
      </c>
      <c r="AS117" s="6">
        <v>9.5559177586145534E-6</v>
      </c>
      <c r="AT117" s="6">
        <v>3.2053708387163781E-5</v>
      </c>
      <c r="AU117" s="6">
        <v>5.3177207555130399E-3</v>
      </c>
      <c r="AV117" s="6">
        <v>2.2810652880835203E-4</v>
      </c>
      <c r="AW117" s="6">
        <v>0</v>
      </c>
      <c r="AX117" s="6">
        <v>1.5801123852827215E-5</v>
      </c>
      <c r="AY117" s="6">
        <v>-3.9879026866659168E-8</v>
      </c>
      <c r="AZ117" s="6">
        <v>2.8462338665756906E-5</v>
      </c>
      <c r="BA117" s="6">
        <v>-1.902154338092724E-6</v>
      </c>
      <c r="BB117" s="6">
        <v>2.1086982018308265E-2</v>
      </c>
      <c r="BC117" s="6">
        <v>2.1545164196930817E-2</v>
      </c>
      <c r="BD117" s="6">
        <v>0.10212182449638917</v>
      </c>
      <c r="BE117" s="6">
        <v>1.7051745184055032E-4</v>
      </c>
      <c r="BF117" s="6">
        <v>5.2670412842757388E-6</v>
      </c>
      <c r="BG117" s="6">
        <v>5.671098594226606E-5</v>
      </c>
      <c r="BH117" s="6">
        <v>0</v>
      </c>
      <c r="BI117" s="6">
        <v>1.3543820445280471E-5</v>
      </c>
      <c r="BJ117" s="6">
        <v>1.4513231432602927E-2</v>
      </c>
      <c r="BK117" s="6">
        <v>0</v>
      </c>
      <c r="BL117" s="6">
        <v>-1.2440105172250264E-2</v>
      </c>
      <c r="BM117" s="6">
        <v>0</v>
      </c>
      <c r="BN117" s="6">
        <v>0</v>
      </c>
      <c r="BP117">
        <f t="shared" si="2"/>
        <v>1.0000000000000002</v>
      </c>
      <c r="BQ117" s="8">
        <f t="shared" si="3"/>
        <v>6.0235428122508095E-2</v>
      </c>
    </row>
    <row r="118" spans="1:69" x14ac:dyDescent="0.55000000000000004">
      <c r="A118" s="28">
        <v>779</v>
      </c>
      <c r="B118" s="6">
        <v>9.1210021235798287E-4</v>
      </c>
      <c r="C118" s="6">
        <v>1.3409464345054157E-4</v>
      </c>
      <c r="D118" s="6">
        <v>6.1252810747096063E-3</v>
      </c>
      <c r="E118" s="6">
        <v>7.4029009745742169E-2</v>
      </c>
      <c r="F118" s="6">
        <v>5.5370424400003294E-3</v>
      </c>
      <c r="G118" s="6">
        <v>3.2443889869019293E-4</v>
      </c>
      <c r="H118" s="6">
        <v>1.1562843201599266E-3</v>
      </c>
      <c r="I118" s="6">
        <v>0</v>
      </c>
      <c r="J118" s="6">
        <v>5.2978342364267956E-4</v>
      </c>
      <c r="K118" s="6">
        <v>0</v>
      </c>
      <c r="L118" s="6">
        <v>2.5414986034591317E-3</v>
      </c>
      <c r="M118" s="6">
        <v>0</v>
      </c>
      <c r="N118" s="6">
        <v>3.790835968005785E-5</v>
      </c>
      <c r="O118" s="6">
        <v>0</v>
      </c>
      <c r="P118" s="6">
        <v>3.8999850275886028E-3</v>
      </c>
      <c r="Q118" s="6">
        <v>1.6172393411296904E-3</v>
      </c>
      <c r="R118" s="6">
        <v>3.335831743015287E-5</v>
      </c>
      <c r="S118" s="6">
        <v>0</v>
      </c>
      <c r="T118" s="6">
        <v>7.4453625116843898E-4</v>
      </c>
      <c r="U118" s="6">
        <v>5.5552407428212864E-5</v>
      </c>
      <c r="V118" s="6">
        <v>8.482883219618722E-4</v>
      </c>
      <c r="W118" s="6">
        <v>1.7278575312292975E-4</v>
      </c>
      <c r="X118" s="6">
        <v>7.3549080838085346E-4</v>
      </c>
      <c r="Y118" s="6">
        <v>2.1940877914903064E-3</v>
      </c>
      <c r="Z118" s="6">
        <v>0</v>
      </c>
      <c r="AA118" s="6">
        <v>3.9648728073266422E-4</v>
      </c>
      <c r="AB118" s="6">
        <v>4.3934516732493427E-2</v>
      </c>
      <c r="AC118" s="6">
        <v>2.2587408805955118E-3</v>
      </c>
      <c r="AD118" s="6">
        <v>7.5113923032079172E-2</v>
      </c>
      <c r="AE118" s="6">
        <v>-1.0915399749164764E-2</v>
      </c>
      <c r="AF118" s="6">
        <v>1.3464022452473038E-3</v>
      </c>
      <c r="AG118" s="6">
        <v>5.8577856330477675E-4</v>
      </c>
      <c r="AH118" s="6">
        <v>2.2435050991312174E-3</v>
      </c>
      <c r="AI118" s="6">
        <v>2.0379379838485642E-2</v>
      </c>
      <c r="AJ118" s="6">
        <v>2.1545434649180195E-3</v>
      </c>
      <c r="AK118" s="6">
        <v>7.7780745537705375E-3</v>
      </c>
      <c r="AL118" s="6">
        <v>1.2057827692505477E-3</v>
      </c>
      <c r="AM118" s="6">
        <v>7.2552474231886302E-3</v>
      </c>
      <c r="AN118" s="6">
        <v>5.5192466793889221E-2</v>
      </c>
      <c r="AO118" s="6">
        <v>1.6009436746719664E-2</v>
      </c>
      <c r="AP118" s="6">
        <v>3.2042100849257904E-2</v>
      </c>
      <c r="AQ118" s="6">
        <v>0</v>
      </c>
      <c r="AR118" s="6">
        <v>1.4929429569527779E-4</v>
      </c>
      <c r="AS118" s="6">
        <v>8.9987577148500995E-4</v>
      </c>
      <c r="AT118" s="6">
        <v>5.2627956116985918E-3</v>
      </c>
      <c r="AU118" s="6">
        <v>0.14753414177694357</v>
      </c>
      <c r="AV118" s="6">
        <v>4.3058991159224909E-2</v>
      </c>
      <c r="AW118" s="6">
        <v>1.9301972173570405E-2</v>
      </c>
      <c r="AX118" s="6">
        <v>9.4148267339947474E-4</v>
      </c>
      <c r="AY118" s="6">
        <v>1.3623931572592251E-3</v>
      </c>
      <c r="AZ118" s="6">
        <v>6.7928083422725064E-4</v>
      </c>
      <c r="BA118" s="6">
        <v>9.218137471188046E-4</v>
      </c>
      <c r="BB118" s="6">
        <v>2.8303456674084225E-3</v>
      </c>
      <c r="BC118" s="6">
        <v>2.6165632528046788E-3</v>
      </c>
      <c r="BD118" s="6">
        <v>0.23934228769177068</v>
      </c>
      <c r="BE118" s="6">
        <v>1.1061754514824955E-2</v>
      </c>
      <c r="BF118" s="6">
        <v>0.1536426597148968</v>
      </c>
      <c r="BG118" s="6">
        <v>1.1318418580686955E-3</v>
      </c>
      <c r="BH118" s="6">
        <v>3.0532167454983519E-3</v>
      </c>
      <c r="BI118" s="6">
        <v>1.1346814355728198E-3</v>
      </c>
      <c r="BJ118" s="6">
        <v>5.6001804159457056E-3</v>
      </c>
      <c r="BK118" s="6">
        <v>0</v>
      </c>
      <c r="BL118" s="6">
        <v>8.6467523709312516E-4</v>
      </c>
      <c r="BM118" s="6">
        <v>0</v>
      </c>
      <c r="BN118" s="6">
        <v>0</v>
      </c>
      <c r="BP118">
        <f t="shared" si="2"/>
        <v>0.99999999999999989</v>
      </c>
      <c r="BQ118" s="8">
        <f t="shared" si="3"/>
        <v>6.6457264163509916E-2</v>
      </c>
    </row>
  </sheetData>
  <pageMargins left="0.7" right="0.7" top="0.75" bottom="0.75" header="0.3" footer="0.3"/>
  <pageSetup paperSize="9" orientation="portrait" verticalDpi="0" r:id="rId1"/>
  <headerFooter>
    <oddFooter>&amp;LV7DYVKSSWXFR-819035126-136</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F788A-2F44-41B8-9805-35A845239D79}">
  <dimension ref="A1:D353"/>
  <sheetViews>
    <sheetView showRuler="0" zoomScaleNormal="100" zoomScaleSheetLayoutView="400" zoomScalePageLayoutView="90" workbookViewId="0"/>
  </sheetViews>
  <sheetFormatPr baseColWidth="10" defaultColWidth="9.3125" defaultRowHeight="14.25" customHeight="1" x14ac:dyDescent="0.55000000000000004"/>
  <cols>
    <col min="2" max="2" width="50" customWidth="1"/>
    <col min="3" max="3" width="9.3125" style="1"/>
    <col min="4" max="4" width="19.41796875" style="1" bestFit="1" customWidth="1"/>
    <col min="5" max="16384" width="9.3125" style="1"/>
  </cols>
  <sheetData>
    <row r="1" spans="1:4" ht="14.25" customHeight="1" x14ac:dyDescent="0.55000000000000004">
      <c r="A1" t="s">
        <v>186</v>
      </c>
      <c r="B1" t="s">
        <v>187</v>
      </c>
      <c r="C1" s="1" t="s">
        <v>188</v>
      </c>
      <c r="D1" s="1" t="s">
        <v>189</v>
      </c>
    </row>
    <row r="2" spans="1:4" ht="14.25" customHeight="1" x14ac:dyDescent="0.55000000000000004">
      <c r="A2">
        <v>104</v>
      </c>
      <c r="B2" t="s">
        <v>190</v>
      </c>
      <c r="C2" s="1">
        <v>0</v>
      </c>
    </row>
    <row r="3" spans="1:4" ht="14.25" customHeight="1" x14ac:dyDescent="0.55000000000000004">
      <c r="A3">
        <v>106</v>
      </c>
      <c r="B3" t="s">
        <v>191</v>
      </c>
      <c r="C3" s="1">
        <v>0</v>
      </c>
    </row>
    <row r="4" spans="1:4" ht="14.25" customHeight="1" x14ac:dyDescent="0.55000000000000004">
      <c r="A4">
        <v>107</v>
      </c>
      <c r="B4" t="s">
        <v>192</v>
      </c>
      <c r="C4" s="1">
        <v>0</v>
      </c>
    </row>
    <row r="5" spans="1:4" ht="14.25" customHeight="1" x14ac:dyDescent="0.55000000000000004">
      <c r="A5">
        <v>110</v>
      </c>
      <c r="B5" t="s">
        <v>193</v>
      </c>
      <c r="C5" s="1">
        <v>0</v>
      </c>
    </row>
    <row r="6" spans="1:4" ht="14.25" customHeight="1" x14ac:dyDescent="0.55000000000000004">
      <c r="A6">
        <v>112</v>
      </c>
      <c r="B6" t="s">
        <v>194</v>
      </c>
      <c r="C6" s="1">
        <v>0</v>
      </c>
    </row>
    <row r="7" spans="1:4" ht="14.25" customHeight="1" x14ac:dyDescent="0.55000000000000004">
      <c r="A7">
        <v>113</v>
      </c>
      <c r="B7" t="s">
        <v>195</v>
      </c>
      <c r="C7" s="1">
        <v>0</v>
      </c>
    </row>
    <row r="8" spans="1:4" ht="14.25" customHeight="1" x14ac:dyDescent="0.55000000000000004">
      <c r="A8">
        <v>117</v>
      </c>
      <c r="B8" t="s">
        <v>196</v>
      </c>
      <c r="C8" s="1">
        <v>0</v>
      </c>
    </row>
    <row r="9" spans="1:4" ht="14.25" customHeight="1" x14ac:dyDescent="0.55000000000000004">
      <c r="A9">
        <v>119</v>
      </c>
      <c r="B9" t="s">
        <v>197</v>
      </c>
      <c r="C9" s="1">
        <v>0</v>
      </c>
    </row>
    <row r="10" spans="1:4" ht="14.25" customHeight="1" x14ac:dyDescent="0.55000000000000004">
      <c r="A10">
        <v>120</v>
      </c>
      <c r="B10" t="s">
        <v>143</v>
      </c>
      <c r="C10" s="1">
        <v>0</v>
      </c>
    </row>
    <row r="11" spans="1:4" ht="14.25" customHeight="1" x14ac:dyDescent="0.55000000000000004">
      <c r="A11">
        <v>121</v>
      </c>
      <c r="B11" t="s">
        <v>198</v>
      </c>
      <c r="C11" s="1">
        <v>0</v>
      </c>
    </row>
    <row r="12" spans="1:4" ht="14.25" customHeight="1" x14ac:dyDescent="0.55000000000000004">
      <c r="A12">
        <v>122</v>
      </c>
      <c r="B12" t="s">
        <v>144</v>
      </c>
      <c r="C12" s="1">
        <v>0</v>
      </c>
    </row>
    <row r="13" spans="1:4" ht="14.25" customHeight="1" x14ac:dyDescent="0.55000000000000004">
      <c r="A13">
        <v>123</v>
      </c>
      <c r="B13" t="s">
        <v>145</v>
      </c>
      <c r="C13" s="1">
        <v>0</v>
      </c>
    </row>
    <row r="14" spans="1:4" ht="14.25" customHeight="1" x14ac:dyDescent="0.55000000000000004">
      <c r="A14">
        <v>124</v>
      </c>
      <c r="B14" t="s">
        <v>146</v>
      </c>
      <c r="C14" s="1">
        <v>0</v>
      </c>
    </row>
    <row r="15" spans="1:4" ht="14.25" customHeight="1" x14ac:dyDescent="0.55000000000000004">
      <c r="A15">
        <v>125</v>
      </c>
      <c r="B15" t="s">
        <v>147</v>
      </c>
      <c r="C15" s="1">
        <v>0</v>
      </c>
    </row>
    <row r="16" spans="1:4" ht="14.25" customHeight="1" x14ac:dyDescent="0.55000000000000004">
      <c r="A16">
        <v>126</v>
      </c>
      <c r="B16" t="s">
        <v>199</v>
      </c>
      <c r="C16" s="1">
        <v>0</v>
      </c>
    </row>
    <row r="17" spans="1:3" ht="14.25" customHeight="1" x14ac:dyDescent="0.55000000000000004">
      <c r="A17">
        <v>127</v>
      </c>
      <c r="B17" t="s">
        <v>200</v>
      </c>
      <c r="C17" s="1">
        <v>0</v>
      </c>
    </row>
    <row r="18" spans="1:3" ht="14.25" customHeight="1" x14ac:dyDescent="0.55000000000000004">
      <c r="A18">
        <v>128</v>
      </c>
      <c r="B18" t="s">
        <v>148</v>
      </c>
      <c r="C18" s="1">
        <v>0</v>
      </c>
    </row>
    <row r="19" spans="1:3" ht="14.25" customHeight="1" x14ac:dyDescent="0.55000000000000004">
      <c r="A19">
        <v>129</v>
      </c>
      <c r="B19" t="s">
        <v>201</v>
      </c>
      <c r="C19" s="1">
        <v>0</v>
      </c>
    </row>
    <row r="20" spans="1:3" ht="14.25" customHeight="1" x14ac:dyDescent="0.55000000000000004">
      <c r="A20">
        <v>131</v>
      </c>
      <c r="B20" t="s">
        <v>202</v>
      </c>
      <c r="C20" s="1">
        <v>0</v>
      </c>
    </row>
    <row r="21" spans="1:3" ht="14.25" customHeight="1" x14ac:dyDescent="0.55000000000000004">
      <c r="A21">
        <v>132</v>
      </c>
      <c r="B21" t="s">
        <v>203</v>
      </c>
      <c r="C21" s="1">
        <v>0</v>
      </c>
    </row>
    <row r="22" spans="1:3" ht="14.25" customHeight="1" x14ac:dyDescent="0.55000000000000004">
      <c r="A22">
        <v>133</v>
      </c>
      <c r="B22" t="s">
        <v>204</v>
      </c>
      <c r="C22" s="1">
        <v>0</v>
      </c>
    </row>
    <row r="23" spans="1:3" ht="14.25" customHeight="1" x14ac:dyDescent="0.55000000000000004">
      <c r="A23">
        <v>134</v>
      </c>
      <c r="B23" t="s">
        <v>205</v>
      </c>
      <c r="C23" s="1">
        <v>0</v>
      </c>
    </row>
    <row r="24" spans="1:3" ht="14.25" customHeight="1" x14ac:dyDescent="0.55000000000000004">
      <c r="A24">
        <v>135</v>
      </c>
      <c r="B24" t="s">
        <v>206</v>
      </c>
      <c r="C24" s="1">
        <v>0</v>
      </c>
    </row>
    <row r="25" spans="1:3" ht="14.25" customHeight="1" x14ac:dyDescent="0.55000000000000004">
      <c r="A25">
        <v>137</v>
      </c>
      <c r="B25" t="s">
        <v>207</v>
      </c>
      <c r="C25" s="1">
        <v>0</v>
      </c>
    </row>
    <row r="26" spans="1:3" ht="14.25" customHeight="1" x14ac:dyDescent="0.55000000000000004">
      <c r="A26">
        <v>139</v>
      </c>
      <c r="B26" t="s">
        <v>208</v>
      </c>
      <c r="C26" s="1">
        <v>0</v>
      </c>
    </row>
    <row r="27" spans="1:3" ht="14.25" customHeight="1" x14ac:dyDescent="0.55000000000000004">
      <c r="A27">
        <v>146</v>
      </c>
      <c r="B27" t="s">
        <v>209</v>
      </c>
      <c r="C27" s="1">
        <v>0</v>
      </c>
    </row>
    <row r="28" spans="1:3" ht="14.25" customHeight="1" x14ac:dyDescent="0.55000000000000004">
      <c r="A28">
        <v>147</v>
      </c>
      <c r="B28" t="s">
        <v>210</v>
      </c>
      <c r="C28" s="1">
        <v>0</v>
      </c>
    </row>
    <row r="29" spans="1:3" ht="14.25" customHeight="1" x14ac:dyDescent="0.55000000000000004">
      <c r="A29">
        <v>150</v>
      </c>
      <c r="B29" t="s">
        <v>211</v>
      </c>
      <c r="C29" s="1">
        <v>0</v>
      </c>
    </row>
    <row r="30" spans="1:3" ht="14.25" customHeight="1" x14ac:dyDescent="0.55000000000000004">
      <c r="A30">
        <v>151</v>
      </c>
      <c r="B30" t="s">
        <v>212</v>
      </c>
      <c r="C30" s="1">
        <v>0</v>
      </c>
    </row>
    <row r="31" spans="1:3" ht="14.25" customHeight="1" x14ac:dyDescent="0.55000000000000004">
      <c r="A31">
        <v>152</v>
      </c>
      <c r="B31" t="s">
        <v>213</v>
      </c>
      <c r="C31" s="1">
        <v>0</v>
      </c>
    </row>
    <row r="32" spans="1:3" ht="14.25" customHeight="1" x14ac:dyDescent="0.55000000000000004">
      <c r="A32">
        <v>154</v>
      </c>
      <c r="B32" t="s">
        <v>214</v>
      </c>
      <c r="C32" s="1">
        <v>0</v>
      </c>
    </row>
    <row r="33" spans="1:3" ht="14.25" customHeight="1" x14ac:dyDescent="0.55000000000000004">
      <c r="A33">
        <v>157</v>
      </c>
      <c r="B33" t="s">
        <v>215</v>
      </c>
      <c r="C33" s="1">
        <v>0</v>
      </c>
    </row>
    <row r="34" spans="1:3" ht="14.25" customHeight="1" x14ac:dyDescent="0.55000000000000004">
      <c r="A34">
        <v>158</v>
      </c>
      <c r="B34" t="s">
        <v>216</v>
      </c>
      <c r="C34" s="1">
        <v>0</v>
      </c>
    </row>
    <row r="35" spans="1:3" ht="14.25" customHeight="1" x14ac:dyDescent="0.55000000000000004">
      <c r="A35">
        <v>160</v>
      </c>
      <c r="B35" t="s">
        <v>217</v>
      </c>
      <c r="C35" s="1">
        <v>0</v>
      </c>
    </row>
    <row r="36" spans="1:3" ht="14.25" customHeight="1" x14ac:dyDescent="0.55000000000000004">
      <c r="A36">
        <v>161</v>
      </c>
      <c r="B36" t="s">
        <v>218</v>
      </c>
      <c r="C36" s="1">
        <v>0</v>
      </c>
    </row>
    <row r="37" spans="1:3" ht="14.25" customHeight="1" x14ac:dyDescent="0.55000000000000004">
      <c r="A37">
        <v>164</v>
      </c>
      <c r="B37" t="s">
        <v>219</v>
      </c>
      <c r="C37" s="1">
        <v>0</v>
      </c>
    </row>
    <row r="38" spans="1:3" ht="14.25" customHeight="1" x14ac:dyDescent="0.55000000000000004">
      <c r="A38">
        <v>170</v>
      </c>
      <c r="B38" t="s">
        <v>220</v>
      </c>
      <c r="C38" s="1">
        <v>0</v>
      </c>
    </row>
    <row r="39" spans="1:3" ht="14.25" customHeight="1" x14ac:dyDescent="0.55000000000000004">
      <c r="A39">
        <v>176</v>
      </c>
      <c r="B39" t="s">
        <v>221</v>
      </c>
      <c r="C39" s="1">
        <v>0</v>
      </c>
    </row>
    <row r="40" spans="1:3" ht="14.25" customHeight="1" x14ac:dyDescent="0.55000000000000004">
      <c r="A40">
        <v>179</v>
      </c>
      <c r="B40" t="s">
        <v>222</v>
      </c>
      <c r="C40" s="1">
        <v>0</v>
      </c>
    </row>
    <row r="41" spans="1:3" ht="14.25" customHeight="1" x14ac:dyDescent="0.55000000000000004">
      <c r="A41">
        <v>180</v>
      </c>
      <c r="B41" t="s">
        <v>223</v>
      </c>
      <c r="C41" s="1">
        <v>0</v>
      </c>
    </row>
    <row r="42" spans="1:3" ht="14.25" customHeight="1" x14ac:dyDescent="0.55000000000000004">
      <c r="A42">
        <v>190</v>
      </c>
      <c r="B42" t="s">
        <v>224</v>
      </c>
      <c r="C42" s="1">
        <v>0</v>
      </c>
    </row>
    <row r="43" spans="1:3" ht="14.25" customHeight="1" x14ac:dyDescent="0.55000000000000004">
      <c r="A43">
        <v>191</v>
      </c>
      <c r="B43" t="s">
        <v>225</v>
      </c>
      <c r="C43" s="1">
        <v>0</v>
      </c>
    </row>
    <row r="44" spans="1:3" ht="14.25" customHeight="1" x14ac:dyDescent="0.55000000000000004">
      <c r="A44">
        <v>192</v>
      </c>
      <c r="B44" t="s">
        <v>226</v>
      </c>
      <c r="C44" s="1">
        <v>0</v>
      </c>
    </row>
    <row r="45" spans="1:3" ht="14.25" customHeight="1" x14ac:dyDescent="0.55000000000000004">
      <c r="A45">
        <v>193</v>
      </c>
      <c r="B45" t="s">
        <v>227</v>
      </c>
      <c r="C45" s="1">
        <v>0</v>
      </c>
    </row>
    <row r="46" spans="1:3" ht="14.25" customHeight="1" x14ac:dyDescent="0.55000000000000004">
      <c r="A46">
        <v>194</v>
      </c>
      <c r="B46" t="s">
        <v>228</v>
      </c>
      <c r="C46" s="1">
        <v>0</v>
      </c>
    </row>
    <row r="47" spans="1:3" ht="14.25" customHeight="1" x14ac:dyDescent="0.55000000000000004">
      <c r="A47">
        <v>195</v>
      </c>
      <c r="B47" t="s">
        <v>229</v>
      </c>
      <c r="C47" s="1">
        <v>0</v>
      </c>
    </row>
    <row r="48" spans="1:3" ht="14.25" customHeight="1" x14ac:dyDescent="0.55000000000000004">
      <c r="A48">
        <v>196</v>
      </c>
      <c r="B48" t="s">
        <v>230</v>
      </c>
      <c r="C48" s="1">
        <v>0</v>
      </c>
    </row>
    <row r="49" spans="1:3" ht="14.25" customHeight="1" x14ac:dyDescent="0.55000000000000004">
      <c r="A49">
        <v>197</v>
      </c>
      <c r="B49" t="s">
        <v>231</v>
      </c>
      <c r="C49" s="1">
        <v>0</v>
      </c>
    </row>
    <row r="50" spans="1:3" ht="14.25" customHeight="1" x14ac:dyDescent="0.55000000000000004">
      <c r="A50">
        <v>199</v>
      </c>
      <c r="B50" t="s">
        <v>232</v>
      </c>
      <c r="C50" s="1">
        <v>0</v>
      </c>
    </row>
    <row r="51" spans="1:3" ht="14.25" customHeight="1" x14ac:dyDescent="0.55000000000000004">
      <c r="A51">
        <v>205</v>
      </c>
      <c r="B51" t="s">
        <v>233</v>
      </c>
      <c r="C51" s="1">
        <v>0</v>
      </c>
    </row>
    <row r="52" spans="1:3" ht="14.25" customHeight="1" x14ac:dyDescent="0.55000000000000004">
      <c r="A52">
        <v>206</v>
      </c>
      <c r="B52" t="s">
        <v>234</v>
      </c>
      <c r="C52" s="1">
        <v>0</v>
      </c>
    </row>
    <row r="53" spans="1:3" ht="14.25" customHeight="1" x14ac:dyDescent="0.55000000000000004">
      <c r="A53">
        <v>207</v>
      </c>
      <c r="B53" t="s">
        <v>235</v>
      </c>
      <c r="C53" s="1">
        <v>0</v>
      </c>
    </row>
    <row r="54" spans="1:3" ht="14.25" customHeight="1" x14ac:dyDescent="0.55000000000000004">
      <c r="A54">
        <v>208</v>
      </c>
      <c r="B54" t="s">
        <v>236</v>
      </c>
      <c r="C54" s="1">
        <v>0</v>
      </c>
    </row>
    <row r="55" spans="1:3" ht="14.25" customHeight="1" x14ac:dyDescent="0.55000000000000004">
      <c r="A55">
        <v>209</v>
      </c>
      <c r="B55" t="s">
        <v>237</v>
      </c>
      <c r="C55" s="1">
        <v>0</v>
      </c>
    </row>
    <row r="56" spans="1:3" ht="14.25" customHeight="1" x14ac:dyDescent="0.55000000000000004">
      <c r="A56">
        <v>211</v>
      </c>
      <c r="B56" t="s">
        <v>238</v>
      </c>
      <c r="C56" s="1">
        <v>0</v>
      </c>
    </row>
    <row r="57" spans="1:3" ht="14.25" customHeight="1" x14ac:dyDescent="0.55000000000000004">
      <c r="A57">
        <v>221</v>
      </c>
      <c r="B57" t="s">
        <v>239</v>
      </c>
      <c r="C57" s="1">
        <v>0</v>
      </c>
    </row>
    <row r="58" spans="1:3" ht="14.25" customHeight="1" x14ac:dyDescent="0.55000000000000004">
      <c r="A58">
        <v>228</v>
      </c>
      <c r="B58" t="s">
        <v>240</v>
      </c>
      <c r="C58" s="1">
        <v>0</v>
      </c>
    </row>
    <row r="59" spans="1:3" ht="14.25" customHeight="1" x14ac:dyDescent="0.55000000000000004">
      <c r="A59">
        <v>229</v>
      </c>
      <c r="B59" t="s">
        <v>241</v>
      </c>
      <c r="C59" s="1">
        <v>0</v>
      </c>
    </row>
    <row r="60" spans="1:3" ht="14.25" customHeight="1" x14ac:dyDescent="0.55000000000000004">
      <c r="A60">
        <v>232</v>
      </c>
      <c r="B60" t="s">
        <v>239</v>
      </c>
      <c r="C60" s="1">
        <v>0</v>
      </c>
    </row>
    <row r="61" spans="1:3" ht="14.25" customHeight="1" x14ac:dyDescent="0.55000000000000004">
      <c r="A61">
        <v>238</v>
      </c>
      <c r="B61" t="s">
        <v>242</v>
      </c>
      <c r="C61" s="1">
        <v>0</v>
      </c>
    </row>
    <row r="62" spans="1:3" ht="14.25" customHeight="1" x14ac:dyDescent="0.55000000000000004">
      <c r="A62">
        <v>239</v>
      </c>
      <c r="B62" t="s">
        <v>243</v>
      </c>
      <c r="C62" s="1">
        <v>0</v>
      </c>
    </row>
    <row r="63" spans="1:3" ht="14.25" customHeight="1" x14ac:dyDescent="0.55000000000000004">
      <c r="A63">
        <v>240</v>
      </c>
      <c r="B63" t="s">
        <v>244</v>
      </c>
      <c r="C63" s="1">
        <v>0</v>
      </c>
    </row>
    <row r="64" spans="1:3" ht="14.25" customHeight="1" x14ac:dyDescent="0.55000000000000004">
      <c r="A64">
        <v>250</v>
      </c>
      <c r="B64" t="s">
        <v>245</v>
      </c>
      <c r="C64" s="1">
        <v>0</v>
      </c>
    </row>
    <row r="65" spans="1:3" ht="14.25" customHeight="1" x14ac:dyDescent="0.55000000000000004">
      <c r="A65">
        <v>255</v>
      </c>
      <c r="B65" t="s">
        <v>246</v>
      </c>
      <c r="C65" s="1">
        <v>0</v>
      </c>
    </row>
    <row r="66" spans="1:3" ht="14.25" customHeight="1" x14ac:dyDescent="0.55000000000000004">
      <c r="A66">
        <v>260</v>
      </c>
      <c r="B66" t="s">
        <v>247</v>
      </c>
      <c r="C66" s="1">
        <v>0</v>
      </c>
    </row>
    <row r="67" spans="1:3" ht="14.25" customHeight="1" x14ac:dyDescent="0.55000000000000004">
      <c r="A67">
        <v>261</v>
      </c>
      <c r="B67" t="s">
        <v>248</v>
      </c>
      <c r="C67" s="1">
        <v>0</v>
      </c>
    </row>
    <row r="68" spans="1:3" ht="14.25" customHeight="1" x14ac:dyDescent="0.55000000000000004">
      <c r="A68">
        <v>263</v>
      </c>
      <c r="B68" t="s">
        <v>249</v>
      </c>
      <c r="C68" s="1">
        <v>0</v>
      </c>
    </row>
    <row r="69" spans="1:3" ht="14.25" customHeight="1" x14ac:dyDescent="0.55000000000000004">
      <c r="A69">
        <v>264</v>
      </c>
      <c r="B69" t="s">
        <v>250</v>
      </c>
      <c r="C69" s="1">
        <v>0</v>
      </c>
    </row>
    <row r="70" spans="1:3" ht="14.25" customHeight="1" x14ac:dyDescent="0.55000000000000004">
      <c r="A70">
        <v>265</v>
      </c>
      <c r="B70" t="s">
        <v>251</v>
      </c>
      <c r="C70" s="1">
        <v>0</v>
      </c>
    </row>
    <row r="71" spans="1:3" ht="14.25" customHeight="1" x14ac:dyDescent="0.55000000000000004">
      <c r="A71">
        <v>269</v>
      </c>
      <c r="B71" t="s">
        <v>252</v>
      </c>
      <c r="C71" s="1">
        <v>0</v>
      </c>
    </row>
    <row r="72" spans="1:3" ht="14.25" customHeight="1" x14ac:dyDescent="0.55000000000000004">
      <c r="A72">
        <v>270</v>
      </c>
      <c r="B72" t="s">
        <v>217</v>
      </c>
      <c r="C72" s="1">
        <v>0</v>
      </c>
    </row>
    <row r="73" spans="1:3" ht="14.25" customHeight="1" x14ac:dyDescent="0.55000000000000004">
      <c r="A73">
        <v>271</v>
      </c>
      <c r="B73" t="s">
        <v>218</v>
      </c>
      <c r="C73" s="1">
        <v>0</v>
      </c>
    </row>
    <row r="74" spans="1:3" ht="14.25" customHeight="1" x14ac:dyDescent="0.55000000000000004">
      <c r="A74">
        <v>274</v>
      </c>
      <c r="B74" t="s">
        <v>219</v>
      </c>
      <c r="C74" s="1">
        <v>0</v>
      </c>
    </row>
    <row r="75" spans="1:3" ht="14.25" customHeight="1" x14ac:dyDescent="0.55000000000000004">
      <c r="A75">
        <v>277</v>
      </c>
      <c r="B75" t="s">
        <v>253</v>
      </c>
      <c r="C75" s="1">
        <v>0</v>
      </c>
    </row>
    <row r="76" spans="1:3" ht="14.25" customHeight="1" x14ac:dyDescent="0.55000000000000004">
      <c r="A76">
        <v>278</v>
      </c>
      <c r="B76" t="s">
        <v>254</v>
      </c>
      <c r="C76" s="1">
        <v>0</v>
      </c>
    </row>
    <row r="77" spans="1:3" ht="14.25" customHeight="1" x14ac:dyDescent="0.55000000000000004">
      <c r="A77">
        <v>279</v>
      </c>
      <c r="B77" t="s">
        <v>255</v>
      </c>
      <c r="C77" s="1">
        <v>0</v>
      </c>
    </row>
    <row r="78" spans="1:3" ht="14.25" customHeight="1" x14ac:dyDescent="0.55000000000000004">
      <c r="A78">
        <v>280</v>
      </c>
      <c r="B78" t="s">
        <v>256</v>
      </c>
      <c r="C78" s="1">
        <v>0</v>
      </c>
    </row>
    <row r="79" spans="1:3" ht="14.25" customHeight="1" x14ac:dyDescent="0.55000000000000004">
      <c r="A79">
        <v>281</v>
      </c>
      <c r="B79" t="s">
        <v>257</v>
      </c>
      <c r="C79" s="1">
        <v>0</v>
      </c>
    </row>
    <row r="80" spans="1:3" ht="14.25" customHeight="1" x14ac:dyDescent="0.55000000000000004">
      <c r="A80">
        <v>282</v>
      </c>
      <c r="B80" t="s">
        <v>258</v>
      </c>
      <c r="C80" s="1">
        <v>0</v>
      </c>
    </row>
    <row r="81" spans="1:3" ht="14.25" customHeight="1" x14ac:dyDescent="0.55000000000000004">
      <c r="A81">
        <v>290</v>
      </c>
      <c r="B81" t="s">
        <v>259</v>
      </c>
      <c r="C81" s="1">
        <v>0</v>
      </c>
    </row>
    <row r="82" spans="1:3" ht="14.25" customHeight="1" x14ac:dyDescent="0.55000000000000004">
      <c r="A82">
        <v>293</v>
      </c>
      <c r="B82" t="s">
        <v>260</v>
      </c>
      <c r="C82" s="1">
        <v>0</v>
      </c>
    </row>
    <row r="83" spans="1:3" ht="14.25" customHeight="1" x14ac:dyDescent="0.55000000000000004">
      <c r="A83">
        <v>294</v>
      </c>
      <c r="B83" t="s">
        <v>261</v>
      </c>
      <c r="C83" s="1">
        <v>0</v>
      </c>
    </row>
    <row r="84" spans="1:3" ht="14.25" customHeight="1" x14ac:dyDescent="0.55000000000000004">
      <c r="A84">
        <v>296</v>
      </c>
      <c r="B84" t="s">
        <v>262</v>
      </c>
      <c r="C84" s="1">
        <v>0</v>
      </c>
    </row>
    <row r="85" spans="1:3" ht="14.25" customHeight="1" x14ac:dyDescent="0.55000000000000004">
      <c r="A85">
        <v>298</v>
      </c>
      <c r="B85" t="s">
        <v>263</v>
      </c>
      <c r="C85" s="1">
        <v>0</v>
      </c>
    </row>
    <row r="86" spans="1:3" ht="14.25" customHeight="1" x14ac:dyDescent="0.55000000000000004">
      <c r="A86">
        <v>299</v>
      </c>
      <c r="B86" t="s">
        <v>264</v>
      </c>
      <c r="C86" s="1">
        <v>0</v>
      </c>
    </row>
    <row r="87" spans="1:3" ht="14.25" customHeight="1" x14ac:dyDescent="0.55000000000000004">
      <c r="A87">
        <v>300</v>
      </c>
      <c r="B87" t="s">
        <v>265</v>
      </c>
      <c r="C87" s="1">
        <v>0</v>
      </c>
    </row>
    <row r="88" spans="1:3" ht="14.25" customHeight="1" x14ac:dyDescent="0.55000000000000004">
      <c r="A88">
        <v>301</v>
      </c>
      <c r="B88" t="s">
        <v>266</v>
      </c>
      <c r="C88" s="1">
        <v>0</v>
      </c>
    </row>
    <row r="89" spans="1:3" ht="14.25" customHeight="1" x14ac:dyDescent="0.55000000000000004">
      <c r="A89">
        <v>303</v>
      </c>
      <c r="B89" t="s">
        <v>267</v>
      </c>
      <c r="C89" s="1">
        <v>0</v>
      </c>
    </row>
    <row r="90" spans="1:3" ht="14.25" customHeight="1" x14ac:dyDescent="0.55000000000000004">
      <c r="A90">
        <v>304</v>
      </c>
      <c r="B90" t="s">
        <v>268</v>
      </c>
      <c r="C90" s="1">
        <v>0</v>
      </c>
    </row>
    <row r="91" spans="1:3" ht="14.25" customHeight="1" x14ac:dyDescent="0.55000000000000004">
      <c r="A91">
        <v>310</v>
      </c>
      <c r="B91" t="s">
        <v>269</v>
      </c>
      <c r="C91" s="1">
        <v>0</v>
      </c>
    </row>
    <row r="92" spans="1:3" ht="14.25" customHeight="1" x14ac:dyDescent="0.55000000000000004">
      <c r="A92">
        <v>311</v>
      </c>
      <c r="B92" t="s">
        <v>270</v>
      </c>
      <c r="C92" s="1">
        <v>0</v>
      </c>
    </row>
    <row r="93" spans="1:3" ht="14.25" customHeight="1" x14ac:dyDescent="0.55000000000000004">
      <c r="A93">
        <v>313</v>
      </c>
      <c r="B93" t="s">
        <v>271</v>
      </c>
      <c r="C93" s="1">
        <v>0</v>
      </c>
    </row>
    <row r="94" spans="1:3" ht="14.25" customHeight="1" x14ac:dyDescent="0.55000000000000004">
      <c r="A94">
        <v>314</v>
      </c>
      <c r="B94" t="s">
        <v>272</v>
      </c>
      <c r="C94" s="1">
        <v>0</v>
      </c>
    </row>
    <row r="95" spans="1:3" ht="14.25" customHeight="1" x14ac:dyDescent="0.55000000000000004">
      <c r="A95">
        <v>320</v>
      </c>
      <c r="B95" t="s">
        <v>273</v>
      </c>
      <c r="C95" s="1">
        <v>0</v>
      </c>
    </row>
    <row r="96" spans="1:3" ht="14.25" customHeight="1" x14ac:dyDescent="0.55000000000000004">
      <c r="A96">
        <v>321</v>
      </c>
      <c r="B96" t="s">
        <v>274</v>
      </c>
      <c r="C96" s="1">
        <v>0</v>
      </c>
    </row>
    <row r="97" spans="1:3" ht="14.25" customHeight="1" x14ac:dyDescent="0.55000000000000004">
      <c r="A97">
        <v>323</v>
      </c>
      <c r="B97" t="s">
        <v>275</v>
      </c>
      <c r="C97" s="1">
        <v>0</v>
      </c>
    </row>
    <row r="98" spans="1:3" ht="14.25" customHeight="1" x14ac:dyDescent="0.55000000000000004">
      <c r="A98">
        <v>324</v>
      </c>
      <c r="B98" t="s">
        <v>276</v>
      </c>
      <c r="C98" s="1">
        <v>0</v>
      </c>
    </row>
    <row r="99" spans="1:3" ht="14.25" customHeight="1" x14ac:dyDescent="0.55000000000000004">
      <c r="A99">
        <v>340</v>
      </c>
      <c r="B99" t="s">
        <v>277</v>
      </c>
      <c r="C99" s="1">
        <v>0</v>
      </c>
    </row>
    <row r="100" spans="1:3" ht="14.25" customHeight="1" x14ac:dyDescent="0.55000000000000004">
      <c r="A100">
        <v>341</v>
      </c>
      <c r="B100" t="s">
        <v>278</v>
      </c>
      <c r="C100" s="1">
        <v>0</v>
      </c>
    </row>
    <row r="101" spans="1:3" ht="14.25" customHeight="1" x14ac:dyDescent="0.55000000000000004">
      <c r="A101">
        <v>342</v>
      </c>
      <c r="B101" t="s">
        <v>279</v>
      </c>
      <c r="C101" s="1">
        <v>0</v>
      </c>
    </row>
    <row r="102" spans="1:3" ht="14.25" customHeight="1" x14ac:dyDescent="0.55000000000000004">
      <c r="A102">
        <v>343</v>
      </c>
      <c r="B102" t="s">
        <v>280</v>
      </c>
      <c r="C102" s="1">
        <v>0</v>
      </c>
    </row>
    <row r="103" spans="1:3" ht="14.25" customHeight="1" x14ac:dyDescent="0.55000000000000004">
      <c r="A103">
        <v>344</v>
      </c>
      <c r="B103" t="s">
        <v>281</v>
      </c>
      <c r="C103" s="1">
        <v>0</v>
      </c>
    </row>
    <row r="104" spans="1:3" ht="14.25" customHeight="1" x14ac:dyDescent="0.55000000000000004">
      <c r="A104">
        <v>345</v>
      </c>
      <c r="B104" t="s">
        <v>282</v>
      </c>
      <c r="C104" s="1">
        <v>0</v>
      </c>
    </row>
    <row r="105" spans="1:3" ht="14.25" customHeight="1" x14ac:dyDescent="0.55000000000000004">
      <c r="A105">
        <v>346</v>
      </c>
      <c r="B105" t="s">
        <v>283</v>
      </c>
      <c r="C105" s="1">
        <v>0</v>
      </c>
    </row>
    <row r="106" spans="1:3" ht="14.25" customHeight="1" x14ac:dyDescent="0.55000000000000004">
      <c r="A106">
        <v>349</v>
      </c>
      <c r="B106" t="s">
        <v>284</v>
      </c>
      <c r="C106" s="1">
        <v>0</v>
      </c>
    </row>
    <row r="107" spans="1:3" ht="14.25" customHeight="1" x14ac:dyDescent="0.55000000000000004">
      <c r="A107">
        <v>360</v>
      </c>
      <c r="B107" t="s">
        <v>285</v>
      </c>
      <c r="C107" s="1">
        <v>0</v>
      </c>
    </row>
    <row r="108" spans="1:3" ht="14.25" customHeight="1" x14ac:dyDescent="0.55000000000000004">
      <c r="A108">
        <v>361</v>
      </c>
      <c r="B108" t="s">
        <v>286</v>
      </c>
      <c r="C108" s="1">
        <v>0</v>
      </c>
    </row>
    <row r="109" spans="1:3" ht="14.25" customHeight="1" x14ac:dyDescent="0.55000000000000004">
      <c r="A109">
        <v>362</v>
      </c>
      <c r="B109" t="s">
        <v>286</v>
      </c>
      <c r="C109" s="1">
        <v>0</v>
      </c>
    </row>
    <row r="110" spans="1:3" ht="14.25" customHeight="1" x14ac:dyDescent="0.55000000000000004">
      <c r="A110">
        <v>363</v>
      </c>
      <c r="B110" t="s">
        <v>287</v>
      </c>
      <c r="C110" s="1">
        <v>0</v>
      </c>
    </row>
    <row r="111" spans="1:3" ht="14.25" customHeight="1" x14ac:dyDescent="0.55000000000000004">
      <c r="A111">
        <v>364</v>
      </c>
      <c r="B111" t="s">
        <v>288</v>
      </c>
      <c r="C111" s="1">
        <v>0</v>
      </c>
    </row>
    <row r="112" spans="1:3" ht="14.25" customHeight="1" x14ac:dyDescent="0.55000000000000004">
      <c r="A112">
        <v>367</v>
      </c>
      <c r="B112" t="s">
        <v>289</v>
      </c>
      <c r="C112" s="1">
        <v>0</v>
      </c>
    </row>
    <row r="113" spans="1:4" ht="14.25" customHeight="1" x14ac:dyDescent="0.55000000000000004">
      <c r="A113">
        <v>370</v>
      </c>
      <c r="B113" t="s">
        <v>290</v>
      </c>
      <c r="C113" s="1">
        <v>0</v>
      </c>
    </row>
    <row r="114" spans="1:4" ht="14.25" customHeight="1" x14ac:dyDescent="0.55000000000000004">
      <c r="A114">
        <v>371</v>
      </c>
      <c r="B114" t="s">
        <v>291</v>
      </c>
      <c r="C114" s="1">
        <v>0</v>
      </c>
    </row>
    <row r="115" spans="1:4" ht="14.25" customHeight="1" x14ac:dyDescent="0.55000000000000004">
      <c r="A115">
        <v>372</v>
      </c>
      <c r="B115" t="s">
        <v>291</v>
      </c>
      <c r="C115" s="1">
        <v>0</v>
      </c>
    </row>
    <row r="116" spans="1:4" ht="14.25" customHeight="1" x14ac:dyDescent="0.55000000000000004">
      <c r="A116">
        <v>373</v>
      </c>
      <c r="B116" t="s">
        <v>291</v>
      </c>
      <c r="C116" s="1">
        <v>0</v>
      </c>
    </row>
    <row r="117" spans="1:4" ht="14.25" customHeight="1" x14ac:dyDescent="0.55000000000000004">
      <c r="A117">
        <v>374</v>
      </c>
      <c r="B117" t="s">
        <v>291</v>
      </c>
      <c r="C117" s="1">
        <v>0</v>
      </c>
    </row>
    <row r="118" spans="1:4" ht="14.25" customHeight="1" x14ac:dyDescent="0.55000000000000004">
      <c r="A118">
        <v>380</v>
      </c>
      <c r="B118" t="s">
        <v>292</v>
      </c>
      <c r="C118" s="1">
        <v>0</v>
      </c>
    </row>
    <row r="119" spans="1:4" ht="14.25" customHeight="1" x14ac:dyDescent="0.55000000000000004">
      <c r="A119">
        <v>381</v>
      </c>
      <c r="B119" t="s">
        <v>293</v>
      </c>
      <c r="C119" s="1">
        <v>0</v>
      </c>
    </row>
    <row r="120" spans="1:4" ht="14.25" customHeight="1" x14ac:dyDescent="0.55000000000000004">
      <c r="A120">
        <v>385</v>
      </c>
      <c r="B120" t="s">
        <v>294</v>
      </c>
      <c r="C120" s="1">
        <v>0</v>
      </c>
    </row>
    <row r="121" spans="1:4" ht="14.25" customHeight="1" x14ac:dyDescent="0.55000000000000004">
      <c r="A121">
        <v>400</v>
      </c>
      <c r="B121" t="s">
        <v>295</v>
      </c>
      <c r="C121" s="1">
        <v>1</v>
      </c>
      <c r="D121" s="1" t="s">
        <v>296</v>
      </c>
    </row>
    <row r="122" spans="1:4" ht="14.25" customHeight="1" x14ac:dyDescent="0.55000000000000004">
      <c r="A122">
        <v>403</v>
      </c>
      <c r="B122" t="s">
        <v>297</v>
      </c>
      <c r="C122" s="1">
        <v>1</v>
      </c>
      <c r="D122" s="1" t="s">
        <v>298</v>
      </c>
    </row>
    <row r="123" spans="1:4" ht="14.25" customHeight="1" x14ac:dyDescent="0.55000000000000004">
      <c r="A123">
        <v>406</v>
      </c>
      <c r="B123" t="s">
        <v>299</v>
      </c>
      <c r="C123" s="1">
        <v>1</v>
      </c>
      <c r="D123" s="1" t="s">
        <v>300</v>
      </c>
    </row>
    <row r="124" spans="1:4" ht="14.25" customHeight="1" x14ac:dyDescent="0.55000000000000004">
      <c r="A124">
        <v>430</v>
      </c>
      <c r="B124" t="s">
        <v>137</v>
      </c>
      <c r="C124" s="1">
        <v>1</v>
      </c>
      <c r="D124" s="1" t="s">
        <v>301</v>
      </c>
    </row>
    <row r="125" spans="1:4" ht="14.25" customHeight="1" x14ac:dyDescent="0.55000000000000004">
      <c r="A125">
        <v>431</v>
      </c>
      <c r="B125" t="s">
        <v>138</v>
      </c>
      <c r="C125" s="1">
        <v>1</v>
      </c>
      <c r="D125" s="1" t="s">
        <v>302</v>
      </c>
    </row>
    <row r="126" spans="1:4" ht="14.25" customHeight="1" x14ac:dyDescent="0.55000000000000004">
      <c r="A126">
        <v>432</v>
      </c>
      <c r="B126" t="s">
        <v>138</v>
      </c>
      <c r="C126" s="1">
        <v>1</v>
      </c>
      <c r="D126" s="1" t="s">
        <v>302</v>
      </c>
    </row>
    <row r="127" spans="1:4" ht="14.25" customHeight="1" x14ac:dyDescent="0.55000000000000004">
      <c r="A127">
        <v>433</v>
      </c>
      <c r="B127" t="s">
        <v>138</v>
      </c>
      <c r="C127" s="1">
        <v>1</v>
      </c>
      <c r="D127" s="1" t="s">
        <v>302</v>
      </c>
    </row>
    <row r="128" spans="1:4" ht="14.25" customHeight="1" x14ac:dyDescent="0.55000000000000004">
      <c r="A128">
        <v>436</v>
      </c>
      <c r="B128" t="s">
        <v>138</v>
      </c>
      <c r="C128" s="1">
        <v>1</v>
      </c>
      <c r="D128" s="1" t="s">
        <v>302</v>
      </c>
    </row>
    <row r="129" spans="1:4" ht="14.25" customHeight="1" x14ac:dyDescent="0.55000000000000004">
      <c r="A129">
        <v>450</v>
      </c>
      <c r="B129" t="s">
        <v>303</v>
      </c>
      <c r="C129" s="1">
        <v>1</v>
      </c>
      <c r="D129" s="1" t="s">
        <v>304</v>
      </c>
    </row>
    <row r="130" spans="1:4" ht="14.25" customHeight="1" x14ac:dyDescent="0.55000000000000004">
      <c r="A130">
        <v>451</v>
      </c>
      <c r="B130" t="s">
        <v>139</v>
      </c>
      <c r="C130" s="1">
        <v>1</v>
      </c>
      <c r="D130" s="1" t="s">
        <v>305</v>
      </c>
    </row>
    <row r="131" spans="1:4" ht="14.25" customHeight="1" x14ac:dyDescent="0.55000000000000004">
      <c r="A131">
        <v>452</v>
      </c>
      <c r="B131" t="s">
        <v>139</v>
      </c>
      <c r="C131" s="1">
        <v>1</v>
      </c>
      <c r="D131" s="1" t="s">
        <v>305</v>
      </c>
    </row>
    <row r="132" spans="1:4" ht="14.25" customHeight="1" x14ac:dyDescent="0.55000000000000004">
      <c r="A132">
        <v>453</v>
      </c>
      <c r="B132" t="s">
        <v>139</v>
      </c>
      <c r="C132" s="1">
        <v>1</v>
      </c>
      <c r="D132" s="1" t="s">
        <v>305</v>
      </c>
    </row>
    <row r="133" spans="1:4" ht="14.25" customHeight="1" x14ac:dyDescent="0.55000000000000004">
      <c r="A133">
        <v>454</v>
      </c>
      <c r="B133" t="s">
        <v>139</v>
      </c>
      <c r="C133" s="1">
        <v>1</v>
      </c>
      <c r="D133" s="1" t="s">
        <v>305</v>
      </c>
    </row>
    <row r="134" spans="1:4" ht="14.25" customHeight="1" x14ac:dyDescent="0.55000000000000004">
      <c r="A134">
        <v>474</v>
      </c>
      <c r="B134" t="s">
        <v>306</v>
      </c>
      <c r="C134" s="1">
        <v>1</v>
      </c>
      <c r="D134" s="1" t="s">
        <v>307</v>
      </c>
    </row>
    <row r="135" spans="1:4" ht="14.25" customHeight="1" x14ac:dyDescent="0.55000000000000004">
      <c r="A135">
        <v>476</v>
      </c>
      <c r="B135" t="s">
        <v>191</v>
      </c>
      <c r="C135" s="1">
        <v>1</v>
      </c>
      <c r="D135" s="1" t="s">
        <v>308</v>
      </c>
    </row>
    <row r="136" spans="1:4" ht="14.25" customHeight="1" x14ac:dyDescent="0.55000000000000004">
      <c r="A136">
        <v>480</v>
      </c>
      <c r="B136" t="s">
        <v>193</v>
      </c>
      <c r="C136" s="1">
        <v>1</v>
      </c>
      <c r="D136" s="1" t="s">
        <v>309</v>
      </c>
    </row>
    <row r="137" spans="1:4" ht="14.25" customHeight="1" x14ac:dyDescent="0.55000000000000004">
      <c r="A137">
        <v>482</v>
      </c>
      <c r="B137" t="s">
        <v>194</v>
      </c>
      <c r="C137" s="1">
        <v>1</v>
      </c>
      <c r="D137" s="1" t="s">
        <v>310</v>
      </c>
    </row>
    <row r="138" spans="1:4" ht="14.25" customHeight="1" x14ac:dyDescent="0.55000000000000004">
      <c r="A138">
        <v>484</v>
      </c>
      <c r="B138" t="s">
        <v>133</v>
      </c>
      <c r="C138" s="1">
        <v>1</v>
      </c>
      <c r="D138" s="1" t="s">
        <v>311</v>
      </c>
    </row>
    <row r="139" spans="1:4" ht="14.25" customHeight="1" x14ac:dyDescent="0.55000000000000004">
      <c r="A139">
        <v>485</v>
      </c>
      <c r="B139" t="s">
        <v>134</v>
      </c>
      <c r="C139" s="1">
        <v>1</v>
      </c>
      <c r="D139" s="1" t="s">
        <v>312</v>
      </c>
    </row>
    <row r="140" spans="1:4" ht="14.25" customHeight="1" x14ac:dyDescent="0.55000000000000004">
      <c r="A140">
        <v>487</v>
      </c>
      <c r="B140" t="s">
        <v>196</v>
      </c>
      <c r="C140" s="1">
        <v>1</v>
      </c>
      <c r="D140" s="1" t="s">
        <v>313</v>
      </c>
    </row>
    <row r="141" spans="1:4" ht="14.25" customHeight="1" x14ac:dyDescent="0.55000000000000004">
      <c r="A141">
        <v>488</v>
      </c>
      <c r="B141" t="s">
        <v>136</v>
      </c>
      <c r="C141" s="1">
        <v>1</v>
      </c>
      <c r="D141" s="1" t="s">
        <v>314</v>
      </c>
    </row>
    <row r="142" spans="1:4" ht="14.25" customHeight="1" x14ac:dyDescent="0.55000000000000004">
      <c r="A142">
        <v>489</v>
      </c>
      <c r="B142" t="s">
        <v>197</v>
      </c>
      <c r="C142" s="1">
        <v>1</v>
      </c>
      <c r="D142" s="1" t="s">
        <v>315</v>
      </c>
    </row>
    <row r="143" spans="1:4" ht="14.25" customHeight="1" x14ac:dyDescent="0.55000000000000004">
      <c r="A143">
        <v>490</v>
      </c>
      <c r="B143" t="s">
        <v>143</v>
      </c>
      <c r="C143" s="1">
        <v>1</v>
      </c>
      <c r="D143" s="1" t="s">
        <v>316</v>
      </c>
    </row>
    <row r="144" spans="1:4" ht="14.25" customHeight="1" x14ac:dyDescent="0.55000000000000004">
      <c r="A144">
        <v>492</v>
      </c>
      <c r="B144" t="s">
        <v>144</v>
      </c>
      <c r="C144" s="1">
        <v>1</v>
      </c>
      <c r="D144" s="1" t="s">
        <v>317</v>
      </c>
    </row>
    <row r="145" spans="1:4" ht="14.25" customHeight="1" x14ac:dyDescent="0.55000000000000004">
      <c r="A145">
        <v>493</v>
      </c>
      <c r="B145" t="s">
        <v>145</v>
      </c>
      <c r="C145" s="1">
        <v>1</v>
      </c>
      <c r="D145" s="1" t="s">
        <v>318</v>
      </c>
    </row>
    <row r="146" spans="1:4" ht="14.25" customHeight="1" x14ac:dyDescent="0.55000000000000004">
      <c r="A146">
        <v>494</v>
      </c>
      <c r="B146" t="s">
        <v>146</v>
      </c>
      <c r="C146" s="1">
        <v>1</v>
      </c>
      <c r="D146" s="1" t="s">
        <v>319</v>
      </c>
    </row>
    <row r="147" spans="1:4" ht="14.25" customHeight="1" x14ac:dyDescent="0.55000000000000004">
      <c r="A147">
        <v>495</v>
      </c>
      <c r="B147" t="s">
        <v>147</v>
      </c>
      <c r="C147" s="1">
        <v>1</v>
      </c>
      <c r="D147" s="1" t="s">
        <v>320</v>
      </c>
    </row>
    <row r="148" spans="1:4" ht="14.25" customHeight="1" x14ac:dyDescent="0.55000000000000004">
      <c r="A148">
        <v>496</v>
      </c>
      <c r="B148" t="s">
        <v>321</v>
      </c>
      <c r="C148" s="1">
        <v>1</v>
      </c>
      <c r="D148" s="1" t="s">
        <v>322</v>
      </c>
    </row>
    <row r="149" spans="1:4" ht="14.25" customHeight="1" x14ac:dyDescent="0.55000000000000004">
      <c r="A149">
        <v>497</v>
      </c>
      <c r="B149" t="s">
        <v>200</v>
      </c>
      <c r="C149" s="1">
        <v>1</v>
      </c>
      <c r="D149" s="1" t="s">
        <v>323</v>
      </c>
    </row>
    <row r="150" spans="1:4" ht="14.25" customHeight="1" x14ac:dyDescent="0.55000000000000004">
      <c r="A150">
        <v>498</v>
      </c>
      <c r="B150" t="s">
        <v>148</v>
      </c>
      <c r="C150" s="1">
        <v>1</v>
      </c>
      <c r="D150" s="1" t="s">
        <v>324</v>
      </c>
    </row>
    <row r="151" spans="1:4" ht="14.25" customHeight="1" x14ac:dyDescent="0.55000000000000004">
      <c r="A151">
        <v>499</v>
      </c>
      <c r="B151" t="s">
        <v>201</v>
      </c>
      <c r="C151" s="1">
        <v>1</v>
      </c>
      <c r="D151" s="1" t="s">
        <v>325</v>
      </c>
    </row>
    <row r="152" spans="1:4" ht="14.25" customHeight="1" x14ac:dyDescent="0.55000000000000004">
      <c r="A152">
        <v>500</v>
      </c>
      <c r="B152" t="s">
        <v>326</v>
      </c>
      <c r="C152" s="1">
        <v>0</v>
      </c>
    </row>
    <row r="153" spans="1:4" ht="14.25" customHeight="1" x14ac:dyDescent="0.55000000000000004">
      <c r="A153">
        <v>501</v>
      </c>
      <c r="B153" t="s">
        <v>327</v>
      </c>
      <c r="C153" s="1">
        <v>0</v>
      </c>
    </row>
    <row r="154" spans="1:4" ht="14.25" customHeight="1" x14ac:dyDescent="0.55000000000000004">
      <c r="A154">
        <v>502</v>
      </c>
      <c r="B154" t="s">
        <v>327</v>
      </c>
      <c r="C154" s="1">
        <v>0</v>
      </c>
    </row>
    <row r="155" spans="1:4" ht="14.25" customHeight="1" x14ac:dyDescent="0.55000000000000004">
      <c r="A155">
        <v>503</v>
      </c>
      <c r="B155" t="s">
        <v>327</v>
      </c>
      <c r="C155" s="1">
        <v>0</v>
      </c>
    </row>
    <row r="156" spans="1:4" ht="14.25" customHeight="1" x14ac:dyDescent="0.55000000000000004">
      <c r="A156">
        <v>504</v>
      </c>
      <c r="B156" t="s">
        <v>328</v>
      </c>
      <c r="C156" s="1">
        <v>0</v>
      </c>
    </row>
    <row r="157" spans="1:4" ht="14.25" customHeight="1" x14ac:dyDescent="0.55000000000000004">
      <c r="A157">
        <v>505</v>
      </c>
      <c r="B157" t="s">
        <v>329</v>
      </c>
      <c r="C157" s="1">
        <v>0</v>
      </c>
    </row>
    <row r="158" spans="1:4" ht="14.25" customHeight="1" x14ac:dyDescent="0.55000000000000004">
      <c r="A158">
        <v>506</v>
      </c>
      <c r="B158" t="s">
        <v>330</v>
      </c>
      <c r="C158" s="1">
        <v>0</v>
      </c>
    </row>
    <row r="159" spans="1:4" ht="14.25" customHeight="1" x14ac:dyDescent="0.55000000000000004">
      <c r="A159">
        <v>508</v>
      </c>
      <c r="B159" t="s">
        <v>261</v>
      </c>
      <c r="C159" s="1">
        <v>0</v>
      </c>
    </row>
    <row r="160" spans="1:4" ht="14.25" customHeight="1" x14ac:dyDescent="0.55000000000000004">
      <c r="A160">
        <v>510</v>
      </c>
      <c r="B160" t="s">
        <v>331</v>
      </c>
      <c r="C160" s="1">
        <v>0</v>
      </c>
    </row>
    <row r="161" spans="1:3" ht="14.25" customHeight="1" x14ac:dyDescent="0.55000000000000004">
      <c r="A161">
        <v>511</v>
      </c>
      <c r="B161" t="s">
        <v>332</v>
      </c>
      <c r="C161" s="1">
        <v>0</v>
      </c>
    </row>
    <row r="162" spans="1:3" ht="14.25" customHeight="1" x14ac:dyDescent="0.55000000000000004">
      <c r="A162">
        <v>512</v>
      </c>
      <c r="B162" t="s">
        <v>332</v>
      </c>
      <c r="C162" s="1">
        <v>0</v>
      </c>
    </row>
    <row r="163" spans="1:3" ht="14.25" customHeight="1" x14ac:dyDescent="0.55000000000000004">
      <c r="A163">
        <v>513</v>
      </c>
      <c r="B163" t="s">
        <v>332</v>
      </c>
      <c r="C163" s="1">
        <v>0</v>
      </c>
    </row>
    <row r="164" spans="1:3" ht="14.25" customHeight="1" x14ac:dyDescent="0.55000000000000004">
      <c r="A164">
        <v>515</v>
      </c>
      <c r="B164" t="s">
        <v>333</v>
      </c>
      <c r="C164" s="1">
        <v>0</v>
      </c>
    </row>
    <row r="165" spans="1:3" ht="14.25" customHeight="1" x14ac:dyDescent="0.55000000000000004">
      <c r="A165">
        <v>516</v>
      </c>
      <c r="B165" t="s">
        <v>334</v>
      </c>
      <c r="C165" s="1">
        <v>0</v>
      </c>
    </row>
    <row r="166" spans="1:3" ht="14.25" customHeight="1" x14ac:dyDescent="0.55000000000000004">
      <c r="A166">
        <v>521</v>
      </c>
      <c r="B166" t="s">
        <v>335</v>
      </c>
      <c r="C166" s="1">
        <v>0</v>
      </c>
    </row>
    <row r="167" spans="1:3" ht="14.25" customHeight="1" x14ac:dyDescent="0.55000000000000004">
      <c r="A167">
        <v>523</v>
      </c>
      <c r="B167" t="s">
        <v>336</v>
      </c>
      <c r="C167" s="1">
        <v>0</v>
      </c>
    </row>
    <row r="168" spans="1:3" ht="14.25" customHeight="1" x14ac:dyDescent="0.55000000000000004">
      <c r="A168">
        <v>524</v>
      </c>
      <c r="B168" t="s">
        <v>337</v>
      </c>
      <c r="C168" s="1">
        <v>0</v>
      </c>
    </row>
    <row r="169" spans="1:3" ht="14.25" customHeight="1" x14ac:dyDescent="0.55000000000000004">
      <c r="A169">
        <v>525</v>
      </c>
      <c r="B169" t="s">
        <v>150</v>
      </c>
      <c r="C169" s="1">
        <v>0</v>
      </c>
    </row>
    <row r="170" spans="1:3" ht="14.25" customHeight="1" x14ac:dyDescent="0.55000000000000004">
      <c r="A170">
        <v>528</v>
      </c>
      <c r="B170" t="s">
        <v>338</v>
      </c>
      <c r="C170" s="1">
        <v>0</v>
      </c>
    </row>
    <row r="171" spans="1:3" ht="14.25" customHeight="1" x14ac:dyDescent="0.55000000000000004">
      <c r="A171">
        <v>529</v>
      </c>
      <c r="B171" t="s">
        <v>339</v>
      </c>
      <c r="C171" s="1">
        <v>0</v>
      </c>
    </row>
    <row r="172" spans="1:3" ht="14.25" customHeight="1" x14ac:dyDescent="0.55000000000000004">
      <c r="A172">
        <v>530</v>
      </c>
      <c r="B172" t="s">
        <v>340</v>
      </c>
      <c r="C172" s="1">
        <v>0</v>
      </c>
    </row>
    <row r="173" spans="1:3" ht="14.25" customHeight="1" x14ac:dyDescent="0.55000000000000004">
      <c r="A173">
        <v>531</v>
      </c>
      <c r="B173" t="s">
        <v>341</v>
      </c>
      <c r="C173" s="1">
        <v>0</v>
      </c>
    </row>
    <row r="174" spans="1:3" ht="14.25" customHeight="1" x14ac:dyDescent="0.55000000000000004">
      <c r="A174">
        <v>533</v>
      </c>
      <c r="B174" t="s">
        <v>342</v>
      </c>
      <c r="C174" s="1">
        <v>0</v>
      </c>
    </row>
    <row r="175" spans="1:3" ht="14.25" customHeight="1" x14ac:dyDescent="0.55000000000000004">
      <c r="A175">
        <v>534</v>
      </c>
      <c r="B175" t="s">
        <v>343</v>
      </c>
      <c r="C175" s="1">
        <v>0</v>
      </c>
    </row>
    <row r="176" spans="1:3" ht="14.25" customHeight="1" x14ac:dyDescent="0.55000000000000004">
      <c r="A176">
        <v>536</v>
      </c>
      <c r="B176" t="s">
        <v>344</v>
      </c>
      <c r="C176" s="1">
        <v>0</v>
      </c>
    </row>
    <row r="177" spans="1:3" ht="14.25" customHeight="1" x14ac:dyDescent="0.55000000000000004">
      <c r="A177">
        <v>539</v>
      </c>
      <c r="B177" t="s">
        <v>345</v>
      </c>
      <c r="C177" s="1">
        <v>0</v>
      </c>
    </row>
    <row r="178" spans="1:3" ht="14.25" customHeight="1" x14ac:dyDescent="0.55000000000000004">
      <c r="A178">
        <v>540</v>
      </c>
      <c r="B178" t="s">
        <v>346</v>
      </c>
      <c r="C178" s="1">
        <v>0</v>
      </c>
    </row>
    <row r="179" spans="1:3" ht="14.25" customHeight="1" x14ac:dyDescent="0.55000000000000004">
      <c r="A179">
        <v>542</v>
      </c>
      <c r="B179" t="s">
        <v>347</v>
      </c>
      <c r="C179" s="1">
        <v>0</v>
      </c>
    </row>
    <row r="180" spans="1:3" ht="14.25" customHeight="1" x14ac:dyDescent="0.55000000000000004">
      <c r="A180">
        <v>544</v>
      </c>
      <c r="B180" t="s">
        <v>348</v>
      </c>
      <c r="C180" s="1">
        <v>0</v>
      </c>
    </row>
    <row r="181" spans="1:3" ht="14.25" customHeight="1" x14ac:dyDescent="0.55000000000000004">
      <c r="A181">
        <v>546</v>
      </c>
      <c r="B181" t="s">
        <v>349</v>
      </c>
      <c r="C181" s="1">
        <v>0</v>
      </c>
    </row>
    <row r="182" spans="1:3" ht="14.25" customHeight="1" x14ac:dyDescent="0.55000000000000004">
      <c r="A182">
        <v>547</v>
      </c>
      <c r="B182" t="s">
        <v>350</v>
      </c>
      <c r="C182" s="1">
        <v>0</v>
      </c>
    </row>
    <row r="183" spans="1:3" ht="14.25" customHeight="1" x14ac:dyDescent="0.55000000000000004">
      <c r="A183">
        <v>548</v>
      </c>
      <c r="B183" t="s">
        <v>351</v>
      </c>
      <c r="C183" s="1">
        <v>0</v>
      </c>
    </row>
    <row r="184" spans="1:3" ht="14.25" customHeight="1" x14ac:dyDescent="0.55000000000000004">
      <c r="A184">
        <v>549</v>
      </c>
      <c r="B184" t="s">
        <v>352</v>
      </c>
      <c r="C184" s="1">
        <v>0</v>
      </c>
    </row>
    <row r="185" spans="1:3" ht="14.25" customHeight="1" x14ac:dyDescent="0.55000000000000004">
      <c r="A185">
        <v>550</v>
      </c>
      <c r="B185" t="s">
        <v>353</v>
      </c>
      <c r="C185" s="1">
        <v>0</v>
      </c>
    </row>
    <row r="186" spans="1:3" ht="14.25" customHeight="1" x14ac:dyDescent="0.55000000000000004">
      <c r="A186">
        <v>553</v>
      </c>
      <c r="B186" t="s">
        <v>354</v>
      </c>
      <c r="C186" s="1">
        <v>0</v>
      </c>
    </row>
    <row r="187" spans="1:3" ht="14.25" customHeight="1" x14ac:dyDescent="0.55000000000000004">
      <c r="A187">
        <v>557</v>
      </c>
      <c r="B187" t="s">
        <v>355</v>
      </c>
      <c r="C187" s="1">
        <v>0</v>
      </c>
    </row>
    <row r="188" spans="1:3" ht="14.25" customHeight="1" x14ac:dyDescent="0.55000000000000004">
      <c r="A188">
        <v>570</v>
      </c>
      <c r="B188" t="s">
        <v>356</v>
      </c>
      <c r="C188" s="1">
        <v>0</v>
      </c>
    </row>
    <row r="189" spans="1:3" ht="14.25" customHeight="1" x14ac:dyDescent="0.55000000000000004">
      <c r="A189">
        <v>571</v>
      </c>
      <c r="B189" t="s">
        <v>357</v>
      </c>
      <c r="C189" s="1">
        <v>0</v>
      </c>
    </row>
    <row r="190" spans="1:3" ht="14.25" customHeight="1" x14ac:dyDescent="0.55000000000000004">
      <c r="A190">
        <v>572</v>
      </c>
      <c r="B190" t="s">
        <v>358</v>
      </c>
      <c r="C190" s="1">
        <v>0</v>
      </c>
    </row>
    <row r="191" spans="1:3" ht="14.25" customHeight="1" x14ac:dyDescent="0.55000000000000004">
      <c r="A191">
        <v>579</v>
      </c>
      <c r="B191" t="s">
        <v>359</v>
      </c>
      <c r="C191" s="1">
        <v>0</v>
      </c>
    </row>
    <row r="192" spans="1:3" ht="14.25" customHeight="1" x14ac:dyDescent="0.55000000000000004">
      <c r="A192">
        <v>580</v>
      </c>
      <c r="B192" t="s">
        <v>360</v>
      </c>
      <c r="C192" s="1">
        <v>0</v>
      </c>
    </row>
    <row r="193" spans="1:4" ht="14.25" customHeight="1" x14ac:dyDescent="0.55000000000000004">
      <c r="A193">
        <v>581</v>
      </c>
      <c r="B193" t="s">
        <v>361</v>
      </c>
      <c r="C193" s="1">
        <v>0</v>
      </c>
    </row>
    <row r="194" spans="1:4" ht="14.25" customHeight="1" x14ac:dyDescent="0.55000000000000004">
      <c r="A194">
        <v>589</v>
      </c>
      <c r="B194" t="s">
        <v>362</v>
      </c>
      <c r="C194" s="1">
        <v>0</v>
      </c>
    </row>
    <row r="195" spans="1:4" ht="14.25" customHeight="1" x14ac:dyDescent="0.55000000000000004">
      <c r="A195">
        <v>590</v>
      </c>
      <c r="B195" t="s">
        <v>363</v>
      </c>
      <c r="C195" s="1">
        <v>1</v>
      </c>
      <c r="D195" s="1" t="s">
        <v>364</v>
      </c>
    </row>
    <row r="196" spans="1:4" ht="14.25" customHeight="1" x14ac:dyDescent="0.55000000000000004">
      <c r="A196">
        <v>591</v>
      </c>
      <c r="B196" t="s">
        <v>149</v>
      </c>
      <c r="C196" s="1">
        <v>1</v>
      </c>
      <c r="D196" s="1" t="s">
        <v>365</v>
      </c>
    </row>
    <row r="197" spans="1:4" ht="14.25" customHeight="1" x14ac:dyDescent="0.55000000000000004">
      <c r="A197">
        <v>592</v>
      </c>
      <c r="B197" t="s">
        <v>150</v>
      </c>
      <c r="C197" s="1">
        <v>1</v>
      </c>
      <c r="D197" s="1" t="s">
        <v>366</v>
      </c>
    </row>
    <row r="198" spans="1:4" ht="14.25" customHeight="1" x14ac:dyDescent="0.55000000000000004">
      <c r="A198">
        <v>593</v>
      </c>
      <c r="B198" t="s">
        <v>367</v>
      </c>
      <c r="C198" s="1">
        <v>1</v>
      </c>
      <c r="D198" s="1" t="s">
        <v>368</v>
      </c>
    </row>
    <row r="199" spans="1:4" ht="14.25" customHeight="1" x14ac:dyDescent="0.55000000000000004">
      <c r="A199">
        <v>596</v>
      </c>
      <c r="B199" t="s">
        <v>369</v>
      </c>
      <c r="C199" s="1">
        <v>1</v>
      </c>
      <c r="D199" s="1" t="s">
        <v>370</v>
      </c>
    </row>
    <row r="200" spans="1:4" ht="14.25" customHeight="1" x14ac:dyDescent="0.55000000000000004">
      <c r="A200">
        <v>599</v>
      </c>
      <c r="B200" t="s">
        <v>371</v>
      </c>
      <c r="C200" s="1">
        <v>1</v>
      </c>
      <c r="D200" s="1" t="s">
        <v>372</v>
      </c>
    </row>
    <row r="201" spans="1:4" ht="14.25" customHeight="1" x14ac:dyDescent="0.55000000000000004">
      <c r="A201">
        <v>600</v>
      </c>
      <c r="B201" t="s">
        <v>373</v>
      </c>
      <c r="C201" s="1">
        <v>0</v>
      </c>
    </row>
    <row r="202" spans="1:4" ht="14.25" customHeight="1" x14ac:dyDescent="0.55000000000000004">
      <c r="A202">
        <v>601</v>
      </c>
      <c r="B202" t="s">
        <v>374</v>
      </c>
      <c r="C202" s="1">
        <v>0</v>
      </c>
    </row>
    <row r="203" spans="1:4" ht="14.25" customHeight="1" x14ac:dyDescent="0.55000000000000004">
      <c r="A203">
        <v>604</v>
      </c>
      <c r="B203" t="s">
        <v>375</v>
      </c>
      <c r="C203" s="1">
        <v>0</v>
      </c>
    </row>
    <row r="204" spans="1:4" ht="14.25" customHeight="1" x14ac:dyDescent="0.55000000000000004">
      <c r="A204">
        <v>605</v>
      </c>
      <c r="B204" t="s">
        <v>376</v>
      </c>
      <c r="C204" s="1">
        <v>0</v>
      </c>
    </row>
    <row r="205" spans="1:4" ht="14.25" customHeight="1" x14ac:dyDescent="0.55000000000000004">
      <c r="A205">
        <v>607</v>
      </c>
      <c r="B205" t="s">
        <v>377</v>
      </c>
      <c r="C205" s="1">
        <v>0</v>
      </c>
    </row>
    <row r="206" spans="1:4" ht="14.25" customHeight="1" x14ac:dyDescent="0.55000000000000004">
      <c r="A206">
        <v>610</v>
      </c>
      <c r="B206" t="s">
        <v>378</v>
      </c>
      <c r="C206" s="1">
        <v>1</v>
      </c>
      <c r="D206" s="1" t="s">
        <v>379</v>
      </c>
    </row>
    <row r="207" spans="1:4" ht="14.25" customHeight="1" x14ac:dyDescent="0.55000000000000004">
      <c r="A207">
        <v>611</v>
      </c>
      <c r="B207" t="s">
        <v>380</v>
      </c>
      <c r="C207" s="1">
        <v>1</v>
      </c>
      <c r="D207" s="1" t="s">
        <v>381</v>
      </c>
    </row>
    <row r="208" spans="1:4" ht="14.25" customHeight="1" x14ac:dyDescent="0.55000000000000004">
      <c r="A208">
        <v>614</v>
      </c>
      <c r="B208" t="s">
        <v>382</v>
      </c>
      <c r="C208" s="1">
        <v>0</v>
      </c>
      <c r="D208" s="1" t="s">
        <v>383</v>
      </c>
    </row>
    <row r="209" spans="1:4" ht="14.25" customHeight="1" x14ac:dyDescent="0.55000000000000004">
      <c r="A209">
        <v>619</v>
      </c>
      <c r="B209" t="s">
        <v>384</v>
      </c>
      <c r="C209" s="1">
        <v>1</v>
      </c>
      <c r="D209" s="1" t="s">
        <v>383</v>
      </c>
    </row>
    <row r="210" spans="1:4" ht="14.25" customHeight="1" x14ac:dyDescent="0.55000000000000004">
      <c r="A210">
        <v>620</v>
      </c>
      <c r="B210" t="s">
        <v>151</v>
      </c>
      <c r="C210" s="1">
        <v>1</v>
      </c>
      <c r="D210" s="1" t="s">
        <v>385</v>
      </c>
    </row>
    <row r="211" spans="1:4" ht="14.25" customHeight="1" x14ac:dyDescent="0.55000000000000004">
      <c r="A211">
        <v>621</v>
      </c>
      <c r="B211" t="s">
        <v>152</v>
      </c>
      <c r="C211" s="1">
        <v>1</v>
      </c>
      <c r="D211" s="1" t="s">
        <v>386</v>
      </c>
    </row>
    <row r="212" spans="1:4" ht="14.25" customHeight="1" x14ac:dyDescent="0.55000000000000004">
      <c r="A212">
        <v>622</v>
      </c>
      <c r="B212" t="s">
        <v>153</v>
      </c>
      <c r="C212" s="1">
        <v>1</v>
      </c>
      <c r="D212" s="1" t="s">
        <v>387</v>
      </c>
    </row>
    <row r="213" spans="1:4" ht="14.25" customHeight="1" x14ac:dyDescent="0.55000000000000004">
      <c r="A213">
        <v>624</v>
      </c>
      <c r="B213" t="s">
        <v>154</v>
      </c>
      <c r="C213" s="1">
        <v>1</v>
      </c>
      <c r="D213" s="1" t="s">
        <v>388</v>
      </c>
    </row>
    <row r="214" spans="1:4" ht="14.25" customHeight="1" x14ac:dyDescent="0.55000000000000004">
      <c r="A214">
        <v>625</v>
      </c>
      <c r="B214" t="s">
        <v>155</v>
      </c>
      <c r="C214" s="1">
        <v>1</v>
      </c>
      <c r="D214" s="1" t="s">
        <v>389</v>
      </c>
    </row>
    <row r="215" spans="1:4" ht="14.25" customHeight="1" x14ac:dyDescent="0.55000000000000004">
      <c r="A215">
        <v>626</v>
      </c>
      <c r="B215" t="s">
        <v>156</v>
      </c>
      <c r="C215" s="1">
        <v>1</v>
      </c>
      <c r="D215" s="1" t="s">
        <v>390</v>
      </c>
    </row>
    <row r="216" spans="1:4" ht="14.25" customHeight="1" x14ac:dyDescent="0.55000000000000004">
      <c r="A216">
        <v>629</v>
      </c>
      <c r="B216" t="s">
        <v>157</v>
      </c>
      <c r="C216" s="1">
        <v>1</v>
      </c>
      <c r="D216" s="1" t="s">
        <v>391</v>
      </c>
    </row>
    <row r="217" spans="1:4" ht="14.25" customHeight="1" x14ac:dyDescent="0.55000000000000004">
      <c r="A217">
        <v>630</v>
      </c>
      <c r="B217" t="s">
        <v>158</v>
      </c>
      <c r="C217" s="1">
        <v>1</v>
      </c>
      <c r="D217" s="1" t="s">
        <v>392</v>
      </c>
    </row>
    <row r="218" spans="1:4" ht="14.25" customHeight="1" x14ac:dyDescent="0.55000000000000004">
      <c r="A218">
        <v>631</v>
      </c>
      <c r="B218" t="s">
        <v>159</v>
      </c>
      <c r="C218" s="1">
        <v>1</v>
      </c>
      <c r="D218" s="1" t="s">
        <v>393</v>
      </c>
    </row>
    <row r="219" spans="1:4" ht="14.25" customHeight="1" x14ac:dyDescent="0.55000000000000004">
      <c r="A219">
        <v>632</v>
      </c>
      <c r="B219" t="s">
        <v>160</v>
      </c>
      <c r="C219" s="1">
        <v>1</v>
      </c>
      <c r="D219" s="1" t="s">
        <v>394</v>
      </c>
    </row>
    <row r="220" spans="1:4" ht="14.25" customHeight="1" x14ac:dyDescent="0.55000000000000004">
      <c r="A220">
        <v>634</v>
      </c>
      <c r="B220" t="s">
        <v>162</v>
      </c>
      <c r="C220" s="1">
        <v>1</v>
      </c>
      <c r="D220" s="1" t="s">
        <v>395</v>
      </c>
    </row>
    <row r="221" spans="1:4" ht="14.25" customHeight="1" x14ac:dyDescent="0.55000000000000004">
      <c r="A221">
        <v>636</v>
      </c>
      <c r="B221" t="s">
        <v>396</v>
      </c>
      <c r="C221" s="1">
        <v>1</v>
      </c>
      <c r="D221" s="1" t="s">
        <v>397</v>
      </c>
    </row>
    <row r="222" spans="1:4" ht="14.25" customHeight="1" x14ac:dyDescent="0.55000000000000004">
      <c r="A222">
        <v>639</v>
      </c>
      <c r="B222" t="s">
        <v>398</v>
      </c>
      <c r="C222" s="1">
        <v>1</v>
      </c>
      <c r="D222" s="1" t="s">
        <v>399</v>
      </c>
    </row>
    <row r="223" spans="1:4" ht="14.25" customHeight="1" x14ac:dyDescent="0.55000000000000004">
      <c r="A223">
        <v>640</v>
      </c>
      <c r="B223" t="s">
        <v>163</v>
      </c>
      <c r="C223" s="1">
        <v>1</v>
      </c>
      <c r="D223" s="1" t="s">
        <v>400</v>
      </c>
    </row>
    <row r="224" spans="1:4" ht="14.25" customHeight="1" x14ac:dyDescent="0.55000000000000004">
      <c r="A224">
        <v>641</v>
      </c>
      <c r="B224" t="s">
        <v>164</v>
      </c>
      <c r="C224" s="1">
        <v>1</v>
      </c>
      <c r="D224" s="1" t="s">
        <v>401</v>
      </c>
    </row>
    <row r="225" spans="1:4" ht="14.25" customHeight="1" x14ac:dyDescent="0.55000000000000004">
      <c r="A225">
        <v>642</v>
      </c>
      <c r="B225" t="s">
        <v>165</v>
      </c>
      <c r="C225" s="1">
        <v>1</v>
      </c>
      <c r="D225" s="1" t="s">
        <v>402</v>
      </c>
    </row>
    <row r="226" spans="1:4" ht="14.25" customHeight="1" x14ac:dyDescent="0.55000000000000004">
      <c r="A226">
        <v>643</v>
      </c>
      <c r="B226" t="s">
        <v>166</v>
      </c>
      <c r="C226" s="1">
        <v>1</v>
      </c>
      <c r="D226" s="1" t="s">
        <v>403</v>
      </c>
    </row>
    <row r="227" spans="1:4" ht="14.25" customHeight="1" x14ac:dyDescent="0.55000000000000004">
      <c r="A227">
        <v>644</v>
      </c>
      <c r="B227" t="s">
        <v>167</v>
      </c>
      <c r="C227" s="1">
        <v>1</v>
      </c>
      <c r="D227" s="1" t="s">
        <v>404</v>
      </c>
    </row>
    <row r="228" spans="1:4" ht="14.25" customHeight="1" x14ac:dyDescent="0.55000000000000004">
      <c r="A228">
        <v>645</v>
      </c>
      <c r="B228" t="s">
        <v>168</v>
      </c>
      <c r="C228" s="1">
        <v>1</v>
      </c>
      <c r="D228" s="1" t="s">
        <v>405</v>
      </c>
    </row>
    <row r="229" spans="1:4" ht="14.25" customHeight="1" x14ac:dyDescent="0.55000000000000004">
      <c r="A229">
        <v>646</v>
      </c>
      <c r="B229" t="s">
        <v>169</v>
      </c>
      <c r="C229" s="1">
        <v>1</v>
      </c>
      <c r="D229" s="1" t="s">
        <v>406</v>
      </c>
    </row>
    <row r="230" spans="1:4" ht="14.25" customHeight="1" x14ac:dyDescent="0.55000000000000004">
      <c r="A230">
        <v>649</v>
      </c>
      <c r="B230" t="s">
        <v>407</v>
      </c>
      <c r="C230" s="1">
        <v>1</v>
      </c>
      <c r="D230" s="1" t="s">
        <v>408</v>
      </c>
    </row>
    <row r="231" spans="1:4" ht="14.25" customHeight="1" x14ac:dyDescent="0.55000000000000004">
      <c r="A231">
        <v>650</v>
      </c>
      <c r="B231" t="s">
        <v>409</v>
      </c>
      <c r="C231" s="1">
        <v>1</v>
      </c>
      <c r="D231" s="1" t="s">
        <v>410</v>
      </c>
    </row>
    <row r="232" spans="1:4" ht="14.25" customHeight="1" x14ac:dyDescent="0.55000000000000004">
      <c r="A232">
        <v>651</v>
      </c>
      <c r="B232" t="s">
        <v>200</v>
      </c>
      <c r="C232" s="1">
        <v>1</v>
      </c>
      <c r="D232" s="1" t="s">
        <v>323</v>
      </c>
    </row>
    <row r="233" spans="1:4" ht="14.25" customHeight="1" x14ac:dyDescent="0.55000000000000004">
      <c r="A233">
        <v>652</v>
      </c>
      <c r="B233" t="s">
        <v>411</v>
      </c>
      <c r="C233" s="1">
        <v>1</v>
      </c>
      <c r="D233" s="1" t="s">
        <v>412</v>
      </c>
    </row>
    <row r="234" spans="1:4" ht="14.25" customHeight="1" x14ac:dyDescent="0.55000000000000004">
      <c r="A234">
        <v>654</v>
      </c>
      <c r="B234" t="s">
        <v>147</v>
      </c>
      <c r="C234" s="1">
        <v>1</v>
      </c>
      <c r="D234" s="1" t="s">
        <v>320</v>
      </c>
    </row>
    <row r="235" spans="1:4" ht="14.25" customHeight="1" x14ac:dyDescent="0.55000000000000004">
      <c r="A235">
        <v>655</v>
      </c>
      <c r="B235" t="s">
        <v>170</v>
      </c>
      <c r="C235" s="1">
        <v>1</v>
      </c>
      <c r="D235" s="1" t="s">
        <v>413</v>
      </c>
    </row>
    <row r="236" spans="1:4" ht="14.25" customHeight="1" x14ac:dyDescent="0.55000000000000004">
      <c r="A236">
        <v>656</v>
      </c>
      <c r="B236" t="s">
        <v>171</v>
      </c>
      <c r="C236" s="1">
        <v>1</v>
      </c>
      <c r="D236" s="1" t="s">
        <v>414</v>
      </c>
    </row>
    <row r="237" spans="1:4" ht="14.25" customHeight="1" x14ac:dyDescent="0.55000000000000004">
      <c r="A237">
        <v>657</v>
      </c>
      <c r="B237" t="s">
        <v>172</v>
      </c>
      <c r="C237" s="1">
        <v>1</v>
      </c>
      <c r="D237" s="1" t="s">
        <v>415</v>
      </c>
    </row>
    <row r="238" spans="1:4" ht="14.25" customHeight="1" x14ac:dyDescent="0.55000000000000004">
      <c r="A238">
        <v>658</v>
      </c>
      <c r="B238" t="s">
        <v>416</v>
      </c>
      <c r="C238" s="1">
        <v>1</v>
      </c>
      <c r="D238" s="1" t="s">
        <v>417</v>
      </c>
    </row>
    <row r="239" spans="1:4" ht="14.25" customHeight="1" x14ac:dyDescent="0.55000000000000004">
      <c r="A239">
        <v>659</v>
      </c>
      <c r="B239" t="s">
        <v>418</v>
      </c>
      <c r="C239" s="1">
        <v>1</v>
      </c>
      <c r="D239" s="1" t="s">
        <v>419</v>
      </c>
    </row>
    <row r="240" spans="1:4" ht="14.25" customHeight="1" x14ac:dyDescent="0.55000000000000004">
      <c r="A240">
        <v>660</v>
      </c>
      <c r="B240" t="s">
        <v>420</v>
      </c>
      <c r="C240" s="1">
        <v>1</v>
      </c>
      <c r="D240" s="1" t="s">
        <v>421</v>
      </c>
    </row>
    <row r="241" spans="1:4" ht="14.25" customHeight="1" x14ac:dyDescent="0.55000000000000004">
      <c r="A241">
        <v>661</v>
      </c>
      <c r="B241" t="s">
        <v>422</v>
      </c>
      <c r="C241" s="1">
        <v>1</v>
      </c>
      <c r="D241" s="1" t="s">
        <v>423</v>
      </c>
    </row>
    <row r="242" spans="1:4" ht="14.25" customHeight="1" x14ac:dyDescent="0.55000000000000004">
      <c r="A242">
        <v>662</v>
      </c>
      <c r="B242" t="s">
        <v>422</v>
      </c>
      <c r="C242" s="1">
        <v>1</v>
      </c>
      <c r="D242" s="1" t="s">
        <v>423</v>
      </c>
    </row>
    <row r="243" spans="1:4" ht="14.25" customHeight="1" x14ac:dyDescent="0.55000000000000004">
      <c r="A243">
        <v>663</v>
      </c>
      <c r="B243" t="s">
        <v>424</v>
      </c>
      <c r="C243" s="1">
        <v>1</v>
      </c>
      <c r="D243" s="1" t="s">
        <v>425</v>
      </c>
    </row>
    <row r="244" spans="1:4" ht="14.25" customHeight="1" x14ac:dyDescent="0.55000000000000004">
      <c r="A244">
        <v>664</v>
      </c>
      <c r="B244" t="s">
        <v>426</v>
      </c>
      <c r="C244" s="1">
        <v>1</v>
      </c>
      <c r="D244" s="1" t="s">
        <v>427</v>
      </c>
    </row>
    <row r="245" spans="1:4" ht="14.25" customHeight="1" x14ac:dyDescent="0.55000000000000004">
      <c r="A245">
        <v>665</v>
      </c>
      <c r="B245" t="s">
        <v>428</v>
      </c>
      <c r="C245" s="1">
        <v>1</v>
      </c>
      <c r="D245" s="1" t="s">
        <v>429</v>
      </c>
    </row>
    <row r="246" spans="1:4" ht="14.25" customHeight="1" x14ac:dyDescent="0.55000000000000004">
      <c r="A246">
        <v>666</v>
      </c>
      <c r="B246" t="s">
        <v>173</v>
      </c>
      <c r="C246" s="1">
        <v>1</v>
      </c>
      <c r="D246" s="1" t="s">
        <v>430</v>
      </c>
    </row>
    <row r="247" spans="1:4" ht="14.25" customHeight="1" x14ac:dyDescent="0.55000000000000004">
      <c r="A247">
        <v>667</v>
      </c>
      <c r="B247" t="s">
        <v>174</v>
      </c>
      <c r="C247" s="1">
        <v>1</v>
      </c>
      <c r="D247" s="1" t="s">
        <v>431</v>
      </c>
    </row>
    <row r="248" spans="1:4" ht="14.25" customHeight="1" x14ac:dyDescent="0.55000000000000004">
      <c r="A248">
        <v>668</v>
      </c>
      <c r="B248" t="s">
        <v>175</v>
      </c>
      <c r="C248" s="1">
        <v>1</v>
      </c>
      <c r="D248" s="1" t="s">
        <v>432</v>
      </c>
    </row>
    <row r="249" spans="1:4" ht="14.25" customHeight="1" x14ac:dyDescent="0.55000000000000004">
      <c r="A249">
        <v>669</v>
      </c>
      <c r="B249" t="s">
        <v>433</v>
      </c>
      <c r="C249" s="1">
        <v>1</v>
      </c>
      <c r="D249" s="1" t="s">
        <v>434</v>
      </c>
    </row>
    <row r="250" spans="1:4" ht="14.25" customHeight="1" x14ac:dyDescent="0.55000000000000004">
      <c r="A250">
        <v>670</v>
      </c>
      <c r="B250" t="s">
        <v>435</v>
      </c>
      <c r="C250" s="1">
        <v>1</v>
      </c>
      <c r="D250" s="1" t="s">
        <v>436</v>
      </c>
    </row>
    <row r="251" spans="1:4" ht="14.25" customHeight="1" x14ac:dyDescent="0.55000000000000004">
      <c r="A251">
        <v>671</v>
      </c>
      <c r="B251" t="s">
        <v>437</v>
      </c>
      <c r="C251" s="1">
        <v>1</v>
      </c>
      <c r="D251" s="1" t="s">
        <v>438</v>
      </c>
    </row>
    <row r="252" spans="1:4" ht="14.25" customHeight="1" x14ac:dyDescent="0.55000000000000004">
      <c r="A252">
        <v>672</v>
      </c>
      <c r="B252" t="s">
        <v>439</v>
      </c>
      <c r="C252" s="1">
        <v>1</v>
      </c>
      <c r="D252" s="1" t="s">
        <v>440</v>
      </c>
    </row>
    <row r="253" spans="1:4" ht="14.25" customHeight="1" x14ac:dyDescent="0.55000000000000004">
      <c r="A253">
        <v>673</v>
      </c>
      <c r="B253" t="s">
        <v>441</v>
      </c>
      <c r="C253" s="1">
        <v>1</v>
      </c>
      <c r="D253" s="1" t="s">
        <v>442</v>
      </c>
    </row>
    <row r="254" spans="1:4" ht="14.25" customHeight="1" x14ac:dyDescent="0.55000000000000004">
      <c r="A254">
        <v>674</v>
      </c>
      <c r="B254" t="s">
        <v>443</v>
      </c>
      <c r="C254" s="1">
        <v>1</v>
      </c>
      <c r="D254" s="1" t="s">
        <v>444</v>
      </c>
    </row>
    <row r="255" spans="1:4" ht="14.25" customHeight="1" x14ac:dyDescent="0.55000000000000004">
      <c r="A255">
        <v>675</v>
      </c>
      <c r="B255" t="s">
        <v>445</v>
      </c>
      <c r="C255" s="1">
        <v>1</v>
      </c>
      <c r="D255" s="1" t="s">
        <v>446</v>
      </c>
    </row>
    <row r="256" spans="1:4" ht="14.25" customHeight="1" x14ac:dyDescent="0.55000000000000004">
      <c r="A256">
        <v>676</v>
      </c>
      <c r="B256" t="s">
        <v>447</v>
      </c>
      <c r="C256" s="1">
        <v>1</v>
      </c>
      <c r="D256" s="1" t="s">
        <v>448</v>
      </c>
    </row>
    <row r="257" spans="1:4" ht="14.25" customHeight="1" x14ac:dyDescent="0.55000000000000004">
      <c r="A257">
        <v>678</v>
      </c>
      <c r="B257" t="s">
        <v>449</v>
      </c>
      <c r="C257" s="1">
        <v>1</v>
      </c>
      <c r="D257" s="1" t="s">
        <v>450</v>
      </c>
    </row>
    <row r="258" spans="1:4" ht="14.25" customHeight="1" x14ac:dyDescent="0.55000000000000004">
      <c r="A258">
        <v>679</v>
      </c>
      <c r="B258" t="s">
        <v>451</v>
      </c>
      <c r="C258" s="1">
        <v>1</v>
      </c>
      <c r="D258" s="1" t="s">
        <v>452</v>
      </c>
    </row>
    <row r="259" spans="1:4" ht="14.25" customHeight="1" x14ac:dyDescent="0.55000000000000004">
      <c r="A259">
        <v>680</v>
      </c>
      <c r="B259" t="s">
        <v>453</v>
      </c>
      <c r="C259" s="1">
        <v>1</v>
      </c>
      <c r="D259" s="1" t="s">
        <v>454</v>
      </c>
    </row>
    <row r="260" spans="1:4" ht="14.25" customHeight="1" x14ac:dyDescent="0.55000000000000004">
      <c r="A260">
        <v>682</v>
      </c>
      <c r="B260" t="s">
        <v>455</v>
      </c>
      <c r="C260" s="1">
        <v>1</v>
      </c>
      <c r="D260" s="1" t="s">
        <v>456</v>
      </c>
    </row>
    <row r="261" spans="1:4" ht="14.25" customHeight="1" x14ac:dyDescent="0.55000000000000004">
      <c r="A261">
        <v>683</v>
      </c>
      <c r="B261" t="s">
        <v>457</v>
      </c>
      <c r="C261" s="1">
        <v>1</v>
      </c>
      <c r="D261" s="1" t="s">
        <v>458</v>
      </c>
    </row>
    <row r="262" spans="1:4" ht="14.25" customHeight="1" x14ac:dyDescent="0.55000000000000004">
      <c r="A262">
        <v>684</v>
      </c>
      <c r="B262" t="s">
        <v>459</v>
      </c>
      <c r="C262" s="1">
        <v>1</v>
      </c>
      <c r="D262" s="1" t="s">
        <v>460</v>
      </c>
    </row>
    <row r="263" spans="1:4" ht="14.25" customHeight="1" x14ac:dyDescent="0.55000000000000004">
      <c r="A263">
        <v>685</v>
      </c>
      <c r="B263" t="s">
        <v>461</v>
      </c>
      <c r="C263" s="1">
        <v>1</v>
      </c>
      <c r="D263" s="1" t="s">
        <v>462</v>
      </c>
    </row>
    <row r="264" spans="1:4" ht="14.25" customHeight="1" x14ac:dyDescent="0.55000000000000004">
      <c r="A264">
        <v>686</v>
      </c>
      <c r="B264" t="s">
        <v>463</v>
      </c>
      <c r="C264" s="1">
        <v>1</v>
      </c>
      <c r="D264" s="1" t="s">
        <v>464</v>
      </c>
    </row>
    <row r="265" spans="1:4" ht="14.25" customHeight="1" x14ac:dyDescent="0.55000000000000004">
      <c r="A265">
        <v>687</v>
      </c>
      <c r="B265" t="s">
        <v>465</v>
      </c>
      <c r="C265" s="1">
        <v>1</v>
      </c>
      <c r="D265" s="1" t="s">
        <v>466</v>
      </c>
    </row>
    <row r="266" spans="1:4" ht="14.25" customHeight="1" x14ac:dyDescent="0.55000000000000004">
      <c r="A266">
        <v>688</v>
      </c>
      <c r="B266" t="s">
        <v>467</v>
      </c>
      <c r="C266" s="1">
        <v>1</v>
      </c>
      <c r="D266" s="1" t="s">
        <v>468</v>
      </c>
    </row>
    <row r="267" spans="1:4" ht="14.25" customHeight="1" x14ac:dyDescent="0.55000000000000004">
      <c r="A267">
        <v>689</v>
      </c>
      <c r="B267" t="s">
        <v>469</v>
      </c>
      <c r="C267" s="1">
        <v>1</v>
      </c>
      <c r="D267" s="1" t="s">
        <v>470</v>
      </c>
    </row>
    <row r="268" spans="1:4" ht="14.25" customHeight="1" x14ac:dyDescent="0.55000000000000004">
      <c r="A268">
        <v>690</v>
      </c>
      <c r="B268" t="s">
        <v>471</v>
      </c>
      <c r="C268" s="1">
        <v>1</v>
      </c>
      <c r="D268" s="1" t="s">
        <v>472</v>
      </c>
    </row>
    <row r="269" spans="1:4" ht="14.25" customHeight="1" x14ac:dyDescent="0.55000000000000004">
      <c r="A269">
        <v>694</v>
      </c>
      <c r="B269" t="s">
        <v>473</v>
      </c>
      <c r="C269" s="1">
        <v>1</v>
      </c>
      <c r="D269" s="1" t="s">
        <v>474</v>
      </c>
    </row>
    <row r="270" spans="1:4" ht="14.25" customHeight="1" x14ac:dyDescent="0.55000000000000004">
      <c r="A270">
        <v>700</v>
      </c>
      <c r="B270" t="s">
        <v>475</v>
      </c>
      <c r="C270" s="1">
        <v>1</v>
      </c>
      <c r="D270" s="1" t="s">
        <v>476</v>
      </c>
    </row>
    <row r="271" spans="1:4" ht="14.25" customHeight="1" x14ac:dyDescent="0.55000000000000004">
      <c r="A271">
        <v>702</v>
      </c>
      <c r="B271" t="s">
        <v>477</v>
      </c>
      <c r="C271" s="1">
        <v>1</v>
      </c>
      <c r="D271" s="1" t="s">
        <v>478</v>
      </c>
    </row>
    <row r="272" spans="1:4" ht="14.25" customHeight="1" x14ac:dyDescent="0.55000000000000004">
      <c r="A272">
        <v>704</v>
      </c>
      <c r="B272" t="s">
        <v>176</v>
      </c>
      <c r="C272" s="1">
        <v>1</v>
      </c>
      <c r="D272" s="1" t="s">
        <v>479</v>
      </c>
    </row>
    <row r="273" spans="1:4" ht="14.25" customHeight="1" x14ac:dyDescent="0.55000000000000004">
      <c r="A273">
        <v>709</v>
      </c>
      <c r="B273" t="s">
        <v>480</v>
      </c>
      <c r="C273" s="1">
        <v>1</v>
      </c>
      <c r="D273" s="1" t="s">
        <v>481</v>
      </c>
    </row>
    <row r="274" spans="1:4" ht="14.25" customHeight="1" x14ac:dyDescent="0.55000000000000004">
      <c r="A274">
        <v>710</v>
      </c>
      <c r="B274" t="s">
        <v>177</v>
      </c>
      <c r="C274" s="1">
        <v>1</v>
      </c>
      <c r="D274" s="1" t="s">
        <v>482</v>
      </c>
    </row>
    <row r="275" spans="1:4" ht="14.25" customHeight="1" x14ac:dyDescent="0.55000000000000004">
      <c r="A275">
        <v>713</v>
      </c>
      <c r="B275" t="s">
        <v>483</v>
      </c>
      <c r="C275" s="1">
        <v>1</v>
      </c>
      <c r="D275" s="1" t="s">
        <v>484</v>
      </c>
    </row>
    <row r="276" spans="1:4" ht="14.25" customHeight="1" x14ac:dyDescent="0.55000000000000004">
      <c r="A276">
        <v>714</v>
      </c>
      <c r="B276" t="s">
        <v>485</v>
      </c>
      <c r="C276" s="1">
        <v>1</v>
      </c>
      <c r="D276" s="1" t="s">
        <v>486</v>
      </c>
    </row>
    <row r="277" spans="1:4" ht="14.25" customHeight="1" x14ac:dyDescent="0.55000000000000004">
      <c r="A277">
        <v>715</v>
      </c>
      <c r="B277" t="s">
        <v>178</v>
      </c>
      <c r="C277" s="1">
        <v>1</v>
      </c>
      <c r="D277" s="1" t="s">
        <v>487</v>
      </c>
    </row>
    <row r="278" spans="1:4" ht="14.25" customHeight="1" x14ac:dyDescent="0.55000000000000004">
      <c r="A278">
        <v>716</v>
      </c>
      <c r="B278" t="s">
        <v>179</v>
      </c>
      <c r="C278" s="1">
        <v>1</v>
      </c>
      <c r="D278" s="1" t="s">
        <v>488</v>
      </c>
    </row>
    <row r="279" spans="1:4" ht="14.25" customHeight="1" x14ac:dyDescent="0.55000000000000004">
      <c r="A279">
        <v>719</v>
      </c>
      <c r="B279" t="s">
        <v>353</v>
      </c>
      <c r="C279" s="1">
        <v>1</v>
      </c>
      <c r="D279" s="1" t="s">
        <v>489</v>
      </c>
    </row>
    <row r="280" spans="1:4" ht="14.25" customHeight="1" x14ac:dyDescent="0.55000000000000004">
      <c r="A280">
        <v>730</v>
      </c>
      <c r="B280" t="s">
        <v>490</v>
      </c>
      <c r="C280" s="1">
        <v>1</v>
      </c>
      <c r="D280" s="1" t="s">
        <v>491</v>
      </c>
    </row>
    <row r="281" spans="1:4" ht="14.25" customHeight="1" x14ac:dyDescent="0.55000000000000004">
      <c r="A281">
        <v>732</v>
      </c>
      <c r="B281" t="s">
        <v>492</v>
      </c>
      <c r="C281" s="1">
        <v>1</v>
      </c>
      <c r="D281" s="1" t="s">
        <v>493</v>
      </c>
    </row>
    <row r="282" spans="1:4" ht="14.25" customHeight="1" x14ac:dyDescent="0.55000000000000004">
      <c r="A282">
        <v>735</v>
      </c>
      <c r="B282" t="s">
        <v>494</v>
      </c>
      <c r="C282" s="1">
        <v>1</v>
      </c>
      <c r="D282" s="1" t="s">
        <v>495</v>
      </c>
    </row>
    <row r="283" spans="1:4" ht="14.25" customHeight="1" x14ac:dyDescent="0.55000000000000004">
      <c r="A283">
        <v>740</v>
      </c>
      <c r="B283" t="s">
        <v>496</v>
      </c>
      <c r="C283" s="1">
        <v>1</v>
      </c>
      <c r="D283" s="1" t="s">
        <v>497</v>
      </c>
    </row>
    <row r="284" spans="1:4" ht="14.25" customHeight="1" x14ac:dyDescent="0.55000000000000004">
      <c r="A284">
        <v>741</v>
      </c>
      <c r="B284" t="s">
        <v>498</v>
      </c>
      <c r="C284" s="1">
        <v>1</v>
      </c>
      <c r="D284" s="1" t="s">
        <v>499</v>
      </c>
    </row>
    <row r="285" spans="1:4" ht="14.25" customHeight="1" x14ac:dyDescent="0.55000000000000004">
      <c r="A285">
        <v>750</v>
      </c>
      <c r="B285" t="s">
        <v>500</v>
      </c>
      <c r="C285" s="1">
        <v>1</v>
      </c>
      <c r="D285" s="1" t="s">
        <v>501</v>
      </c>
    </row>
    <row r="286" spans="1:4" ht="14.25" customHeight="1" x14ac:dyDescent="0.55000000000000004">
      <c r="A286">
        <v>756</v>
      </c>
      <c r="B286" t="s">
        <v>502</v>
      </c>
      <c r="C286" s="1">
        <v>1</v>
      </c>
      <c r="D286" s="1" t="s">
        <v>503</v>
      </c>
    </row>
    <row r="287" spans="1:4" ht="14.25" customHeight="1" x14ac:dyDescent="0.55000000000000004">
      <c r="A287">
        <v>760</v>
      </c>
      <c r="B287" t="s">
        <v>504</v>
      </c>
      <c r="C287" s="1">
        <v>1</v>
      </c>
      <c r="D287" s="1" t="s">
        <v>505</v>
      </c>
    </row>
    <row r="288" spans="1:4" ht="14.25" customHeight="1" x14ac:dyDescent="0.55000000000000004">
      <c r="A288">
        <v>761</v>
      </c>
      <c r="B288" t="s">
        <v>181</v>
      </c>
      <c r="C288" s="1">
        <v>1</v>
      </c>
      <c r="D288" s="1" t="s">
        <v>506</v>
      </c>
    </row>
    <row r="289" spans="1:4" ht="14.25" customHeight="1" x14ac:dyDescent="0.55000000000000004">
      <c r="A289">
        <v>762</v>
      </c>
      <c r="B289" t="s">
        <v>507</v>
      </c>
      <c r="C289" s="1">
        <v>1</v>
      </c>
      <c r="D289" s="1" t="s">
        <v>508</v>
      </c>
    </row>
    <row r="290" spans="1:4" ht="14.25" customHeight="1" x14ac:dyDescent="0.55000000000000004">
      <c r="A290">
        <v>763</v>
      </c>
      <c r="B290" t="s">
        <v>182</v>
      </c>
      <c r="C290" s="1">
        <v>1</v>
      </c>
      <c r="D290" s="1" t="s">
        <v>509</v>
      </c>
    </row>
    <row r="291" spans="1:4" ht="14.25" customHeight="1" x14ac:dyDescent="0.55000000000000004">
      <c r="A291">
        <v>771</v>
      </c>
      <c r="B291" t="s">
        <v>510</v>
      </c>
      <c r="C291" s="1">
        <v>1</v>
      </c>
      <c r="D291" s="1" t="s">
        <v>511</v>
      </c>
    </row>
    <row r="292" spans="1:4" ht="14.25" customHeight="1" x14ac:dyDescent="0.55000000000000004">
      <c r="A292">
        <v>775</v>
      </c>
      <c r="B292" t="s">
        <v>512</v>
      </c>
      <c r="C292" s="1">
        <v>1</v>
      </c>
      <c r="D292" s="1" t="s">
        <v>513</v>
      </c>
    </row>
    <row r="293" spans="1:4" ht="14.25" customHeight="1" x14ac:dyDescent="0.55000000000000004">
      <c r="A293">
        <v>777</v>
      </c>
      <c r="B293" t="s">
        <v>183</v>
      </c>
      <c r="C293" s="1">
        <v>1</v>
      </c>
      <c r="D293" s="1" t="s">
        <v>514</v>
      </c>
    </row>
    <row r="294" spans="1:4" ht="14.25" customHeight="1" x14ac:dyDescent="0.55000000000000004">
      <c r="A294">
        <v>779</v>
      </c>
      <c r="B294" t="s">
        <v>515</v>
      </c>
      <c r="C294" s="1">
        <v>1</v>
      </c>
      <c r="D294" s="1" t="s">
        <v>516</v>
      </c>
    </row>
    <row r="295" spans="1:4" ht="14.25" customHeight="1" x14ac:dyDescent="0.55000000000000004">
      <c r="A295">
        <v>782</v>
      </c>
      <c r="B295" t="s">
        <v>517</v>
      </c>
      <c r="C295" s="1">
        <v>0</v>
      </c>
    </row>
    <row r="296" spans="1:4" ht="14.25" customHeight="1" x14ac:dyDescent="0.55000000000000004">
      <c r="A296">
        <v>783</v>
      </c>
      <c r="B296" t="s">
        <v>518</v>
      </c>
      <c r="C296" s="1">
        <v>0</v>
      </c>
    </row>
    <row r="297" spans="1:4" ht="14.25" customHeight="1" x14ac:dyDescent="0.55000000000000004">
      <c r="A297">
        <v>787</v>
      </c>
      <c r="B297" t="s">
        <v>519</v>
      </c>
      <c r="C297" s="1">
        <v>0</v>
      </c>
    </row>
    <row r="298" spans="1:4" ht="14.25" customHeight="1" x14ac:dyDescent="0.55000000000000004">
      <c r="A298">
        <v>800</v>
      </c>
      <c r="B298" t="s">
        <v>520</v>
      </c>
      <c r="C298" s="1">
        <v>0</v>
      </c>
    </row>
    <row r="299" spans="1:4" ht="14.25" customHeight="1" x14ac:dyDescent="0.55000000000000004">
      <c r="A299">
        <v>802</v>
      </c>
      <c r="B299" t="s">
        <v>521</v>
      </c>
      <c r="C299" s="1">
        <v>0</v>
      </c>
    </row>
    <row r="300" spans="1:4" ht="14.25" customHeight="1" x14ac:dyDescent="0.55000000000000004">
      <c r="A300">
        <v>805</v>
      </c>
      <c r="B300" t="s">
        <v>522</v>
      </c>
      <c r="C300" s="1">
        <v>0</v>
      </c>
    </row>
    <row r="301" spans="1:4" ht="14.25" customHeight="1" x14ac:dyDescent="0.55000000000000004">
      <c r="A301">
        <v>806</v>
      </c>
      <c r="B301" t="s">
        <v>523</v>
      </c>
      <c r="C301" s="1">
        <v>0</v>
      </c>
    </row>
    <row r="302" spans="1:4" ht="14.25" customHeight="1" x14ac:dyDescent="0.55000000000000004">
      <c r="A302">
        <v>807</v>
      </c>
      <c r="B302" t="s">
        <v>524</v>
      </c>
      <c r="C302" s="1">
        <v>0</v>
      </c>
    </row>
    <row r="303" spans="1:4" ht="14.25" customHeight="1" x14ac:dyDescent="0.55000000000000004">
      <c r="A303">
        <v>809</v>
      </c>
      <c r="B303" t="s">
        <v>525</v>
      </c>
      <c r="C303" s="1">
        <v>0</v>
      </c>
    </row>
    <row r="304" spans="1:4" ht="14.25" customHeight="1" x14ac:dyDescent="0.55000000000000004">
      <c r="A304">
        <v>815</v>
      </c>
      <c r="B304" t="s">
        <v>526</v>
      </c>
      <c r="C304" s="1">
        <v>0</v>
      </c>
    </row>
    <row r="305" spans="1:3" ht="14.25" customHeight="1" x14ac:dyDescent="0.55000000000000004">
      <c r="A305">
        <v>816</v>
      </c>
      <c r="B305" t="s">
        <v>527</v>
      </c>
      <c r="C305" s="1">
        <v>0</v>
      </c>
    </row>
    <row r="306" spans="1:3" ht="14.25" customHeight="1" x14ac:dyDescent="0.55000000000000004">
      <c r="A306">
        <v>817</v>
      </c>
      <c r="B306" t="s">
        <v>528</v>
      </c>
      <c r="C306" s="1">
        <v>0</v>
      </c>
    </row>
    <row r="307" spans="1:3" ht="14.25" customHeight="1" x14ac:dyDescent="0.55000000000000004">
      <c r="A307">
        <v>818</v>
      </c>
      <c r="B307" t="s">
        <v>529</v>
      </c>
      <c r="C307" s="1">
        <v>0</v>
      </c>
    </row>
    <row r="308" spans="1:3" ht="14.25" customHeight="1" x14ac:dyDescent="0.55000000000000004">
      <c r="A308">
        <v>819</v>
      </c>
      <c r="B308" t="s">
        <v>530</v>
      </c>
      <c r="C308" s="1">
        <v>0</v>
      </c>
    </row>
    <row r="309" spans="1:3" ht="14.25" customHeight="1" x14ac:dyDescent="0.55000000000000004">
      <c r="A309">
        <v>821</v>
      </c>
      <c r="B309" t="s">
        <v>531</v>
      </c>
      <c r="C309" s="1">
        <v>0</v>
      </c>
    </row>
    <row r="310" spans="1:3" ht="14.25" customHeight="1" x14ac:dyDescent="0.55000000000000004">
      <c r="A310">
        <v>822</v>
      </c>
      <c r="B310" t="s">
        <v>532</v>
      </c>
      <c r="C310" s="1">
        <v>0</v>
      </c>
    </row>
    <row r="311" spans="1:3" ht="14.25" customHeight="1" x14ac:dyDescent="0.55000000000000004">
      <c r="A311">
        <v>825</v>
      </c>
      <c r="B311" t="s">
        <v>533</v>
      </c>
      <c r="C311" s="1">
        <v>0</v>
      </c>
    </row>
    <row r="312" spans="1:3" ht="14.25" customHeight="1" x14ac:dyDescent="0.55000000000000004">
      <c r="A312">
        <v>827</v>
      </c>
      <c r="B312" t="s">
        <v>534</v>
      </c>
      <c r="C312" s="1">
        <v>0</v>
      </c>
    </row>
    <row r="313" spans="1:3" ht="14.25" customHeight="1" x14ac:dyDescent="0.55000000000000004">
      <c r="A313">
        <v>830</v>
      </c>
      <c r="B313" t="s">
        <v>535</v>
      </c>
      <c r="C313" s="1">
        <v>0</v>
      </c>
    </row>
    <row r="314" spans="1:3" ht="14.25" customHeight="1" x14ac:dyDescent="0.55000000000000004">
      <c r="A314">
        <v>840</v>
      </c>
      <c r="B314" t="s">
        <v>536</v>
      </c>
      <c r="C314" s="1">
        <v>0</v>
      </c>
    </row>
    <row r="315" spans="1:3" ht="14.25" customHeight="1" x14ac:dyDescent="0.55000000000000004">
      <c r="A315">
        <v>841</v>
      </c>
      <c r="B315" t="s">
        <v>537</v>
      </c>
      <c r="C315" s="1">
        <v>0</v>
      </c>
    </row>
    <row r="316" spans="1:3" ht="14.25" customHeight="1" x14ac:dyDescent="0.55000000000000004">
      <c r="A316">
        <v>842</v>
      </c>
      <c r="B316" t="s">
        <v>538</v>
      </c>
      <c r="C316" s="1">
        <v>0</v>
      </c>
    </row>
    <row r="317" spans="1:3" ht="14.25" customHeight="1" x14ac:dyDescent="0.55000000000000004">
      <c r="A317">
        <v>844</v>
      </c>
      <c r="B317" t="s">
        <v>539</v>
      </c>
      <c r="C317" s="1">
        <v>0</v>
      </c>
    </row>
    <row r="318" spans="1:3" ht="14.25" customHeight="1" x14ac:dyDescent="0.55000000000000004">
      <c r="A318">
        <v>845</v>
      </c>
      <c r="B318" t="s">
        <v>540</v>
      </c>
      <c r="C318" s="1">
        <v>0</v>
      </c>
    </row>
    <row r="319" spans="1:3" ht="14.25" customHeight="1" x14ac:dyDescent="0.55000000000000004">
      <c r="A319">
        <v>846</v>
      </c>
      <c r="B319" t="s">
        <v>541</v>
      </c>
      <c r="C319" s="1">
        <v>0</v>
      </c>
    </row>
    <row r="320" spans="1:3" ht="14.25" customHeight="1" x14ac:dyDescent="0.55000000000000004">
      <c r="A320">
        <v>847</v>
      </c>
      <c r="B320" t="s">
        <v>542</v>
      </c>
      <c r="C320" s="1">
        <v>0</v>
      </c>
    </row>
    <row r="321" spans="1:3" ht="14.25" customHeight="1" x14ac:dyDescent="0.55000000000000004">
      <c r="A321">
        <v>848</v>
      </c>
      <c r="B321" t="s">
        <v>543</v>
      </c>
      <c r="C321" s="1">
        <v>0</v>
      </c>
    </row>
    <row r="322" spans="1:3" ht="14.25" customHeight="1" x14ac:dyDescent="0.55000000000000004">
      <c r="A322">
        <v>851</v>
      </c>
      <c r="B322" t="s">
        <v>544</v>
      </c>
      <c r="C322" s="1">
        <v>0</v>
      </c>
    </row>
    <row r="323" spans="1:3" ht="14.25" customHeight="1" x14ac:dyDescent="0.55000000000000004">
      <c r="A323">
        <v>853</v>
      </c>
      <c r="B323" t="s">
        <v>545</v>
      </c>
      <c r="C323" s="1">
        <v>0</v>
      </c>
    </row>
    <row r="324" spans="1:3" ht="14.25" customHeight="1" x14ac:dyDescent="0.55000000000000004">
      <c r="A324">
        <v>855</v>
      </c>
      <c r="B324" t="s">
        <v>546</v>
      </c>
      <c r="C324" s="1">
        <v>0</v>
      </c>
    </row>
    <row r="325" spans="1:3" ht="14.25" customHeight="1" x14ac:dyDescent="0.55000000000000004">
      <c r="A325">
        <v>857</v>
      </c>
      <c r="B325" t="s">
        <v>547</v>
      </c>
      <c r="C325" s="1">
        <v>0</v>
      </c>
    </row>
    <row r="326" spans="1:3" ht="14.25" customHeight="1" x14ac:dyDescent="0.55000000000000004">
      <c r="A326">
        <v>870</v>
      </c>
      <c r="B326" t="s">
        <v>548</v>
      </c>
      <c r="C326" s="1">
        <v>0</v>
      </c>
    </row>
    <row r="327" spans="1:3" ht="14.25" customHeight="1" x14ac:dyDescent="0.55000000000000004">
      <c r="A327">
        <v>871</v>
      </c>
      <c r="B327" t="s">
        <v>549</v>
      </c>
      <c r="C327" s="1">
        <v>0</v>
      </c>
    </row>
    <row r="328" spans="1:3" ht="14.25" customHeight="1" x14ac:dyDescent="0.55000000000000004">
      <c r="A328">
        <v>872</v>
      </c>
      <c r="B328" t="s">
        <v>550</v>
      </c>
      <c r="C328" s="1">
        <v>0</v>
      </c>
    </row>
    <row r="329" spans="1:3" ht="14.25" customHeight="1" x14ac:dyDescent="0.55000000000000004">
      <c r="A329">
        <v>873</v>
      </c>
      <c r="B329" t="s">
        <v>551</v>
      </c>
      <c r="C329" s="1">
        <v>0</v>
      </c>
    </row>
    <row r="330" spans="1:3" ht="14.25" customHeight="1" x14ac:dyDescent="0.55000000000000004">
      <c r="A330">
        <v>874</v>
      </c>
      <c r="B330" t="s">
        <v>552</v>
      </c>
      <c r="C330" s="1">
        <v>0</v>
      </c>
    </row>
    <row r="331" spans="1:3" ht="14.25" customHeight="1" x14ac:dyDescent="0.55000000000000004">
      <c r="A331">
        <v>875</v>
      </c>
      <c r="C331" s="1">
        <v>0</v>
      </c>
    </row>
    <row r="332" spans="1:3" ht="14.25" customHeight="1" x14ac:dyDescent="0.55000000000000004">
      <c r="A332">
        <v>876</v>
      </c>
      <c r="B332" t="s">
        <v>553</v>
      </c>
      <c r="C332" s="1">
        <v>0</v>
      </c>
    </row>
    <row r="333" spans="1:3" ht="14.25" customHeight="1" x14ac:dyDescent="0.55000000000000004">
      <c r="A333">
        <v>877</v>
      </c>
      <c r="B333" t="s">
        <v>554</v>
      </c>
      <c r="C333" s="1">
        <v>0</v>
      </c>
    </row>
    <row r="334" spans="1:3" ht="14.25" customHeight="1" x14ac:dyDescent="0.55000000000000004">
      <c r="A334">
        <v>878</v>
      </c>
      <c r="B334" t="s">
        <v>555</v>
      </c>
      <c r="C334" s="1">
        <v>0</v>
      </c>
    </row>
    <row r="335" spans="1:3" ht="14.25" customHeight="1" x14ac:dyDescent="0.55000000000000004">
      <c r="A335">
        <v>880</v>
      </c>
      <c r="B335" t="s">
        <v>556</v>
      </c>
      <c r="C335" s="1">
        <v>0</v>
      </c>
    </row>
    <row r="336" spans="1:3" ht="14.25" customHeight="1" x14ac:dyDescent="0.55000000000000004">
      <c r="A336">
        <v>885</v>
      </c>
      <c r="B336" t="s">
        <v>557</v>
      </c>
      <c r="C336" s="1">
        <v>0</v>
      </c>
    </row>
    <row r="337" spans="1:3" ht="14.25" customHeight="1" x14ac:dyDescent="0.55000000000000004">
      <c r="A337">
        <v>886</v>
      </c>
      <c r="B337" t="s">
        <v>558</v>
      </c>
      <c r="C337" s="1">
        <v>0</v>
      </c>
    </row>
    <row r="338" spans="1:3" ht="14.25" customHeight="1" x14ac:dyDescent="0.55000000000000004">
      <c r="A338">
        <v>887</v>
      </c>
      <c r="B338" t="s">
        <v>559</v>
      </c>
      <c r="C338" s="1">
        <v>0</v>
      </c>
    </row>
    <row r="339" spans="1:3" ht="14.25" customHeight="1" x14ac:dyDescent="0.55000000000000004">
      <c r="A339">
        <v>895</v>
      </c>
      <c r="B339" t="s">
        <v>560</v>
      </c>
      <c r="C339" s="1">
        <v>0</v>
      </c>
    </row>
    <row r="340" spans="1:3" ht="14.25" customHeight="1" x14ac:dyDescent="0.55000000000000004">
      <c r="A340">
        <v>897</v>
      </c>
      <c r="B340" t="s">
        <v>561</v>
      </c>
      <c r="C340" s="1">
        <v>0</v>
      </c>
    </row>
    <row r="341" spans="1:3" ht="14.25" customHeight="1" x14ac:dyDescent="0.55000000000000004">
      <c r="A341">
        <v>1970</v>
      </c>
      <c r="B341" t="s">
        <v>562</v>
      </c>
      <c r="C341" s="1">
        <v>0</v>
      </c>
    </row>
    <row r="342" spans="1:3" ht="14.25" customHeight="1" x14ac:dyDescent="0.55000000000000004">
      <c r="A342">
        <v>1975</v>
      </c>
      <c r="B342" t="s">
        <v>563</v>
      </c>
      <c r="C342" s="1">
        <v>0</v>
      </c>
    </row>
    <row r="343" spans="1:3" ht="14.25" customHeight="1" x14ac:dyDescent="0.55000000000000004">
      <c r="A343">
        <v>1976</v>
      </c>
      <c r="B343" t="s">
        <v>564</v>
      </c>
      <c r="C343" s="1">
        <v>0</v>
      </c>
    </row>
    <row r="344" spans="1:3" ht="14.25" customHeight="1" x14ac:dyDescent="0.55000000000000004">
      <c r="A344">
        <v>1977</v>
      </c>
      <c r="B344" t="s">
        <v>565</v>
      </c>
      <c r="C344" s="1">
        <v>0</v>
      </c>
    </row>
    <row r="345" spans="1:3" ht="14.25" customHeight="1" x14ac:dyDescent="0.55000000000000004">
      <c r="A345">
        <v>1978</v>
      </c>
      <c r="B345" t="s">
        <v>561</v>
      </c>
      <c r="C345" s="1">
        <v>0</v>
      </c>
    </row>
    <row r="346" spans="1:3" ht="14.25" customHeight="1" x14ac:dyDescent="0.55000000000000004">
      <c r="A346">
        <v>1980</v>
      </c>
      <c r="B346" t="s">
        <v>566</v>
      </c>
      <c r="C346" s="1">
        <v>0</v>
      </c>
    </row>
    <row r="347" spans="1:3" ht="14.25" customHeight="1" x14ac:dyDescent="0.55000000000000004">
      <c r="A347">
        <v>1981</v>
      </c>
      <c r="B347" t="s">
        <v>567</v>
      </c>
      <c r="C347" s="1">
        <v>0</v>
      </c>
    </row>
    <row r="348" spans="1:3" ht="14.25" customHeight="1" x14ac:dyDescent="0.55000000000000004">
      <c r="A348">
        <v>1984</v>
      </c>
      <c r="B348" t="s">
        <v>568</v>
      </c>
      <c r="C348" s="1">
        <v>0</v>
      </c>
    </row>
    <row r="349" spans="1:3" ht="14.25" customHeight="1" x14ac:dyDescent="0.55000000000000004">
      <c r="A349">
        <v>1985</v>
      </c>
      <c r="B349" t="s">
        <v>150</v>
      </c>
      <c r="C349" s="1">
        <v>0</v>
      </c>
    </row>
    <row r="350" spans="1:3" ht="14.25" customHeight="1" x14ac:dyDescent="0.55000000000000004">
      <c r="A350">
        <v>1986</v>
      </c>
      <c r="B350" t="s">
        <v>569</v>
      </c>
      <c r="C350" s="1">
        <v>0</v>
      </c>
    </row>
    <row r="351" spans="1:3" ht="14.25" customHeight="1" x14ac:dyDescent="0.55000000000000004">
      <c r="A351">
        <v>1987</v>
      </c>
      <c r="B351" t="s">
        <v>570</v>
      </c>
      <c r="C351" s="1">
        <v>0</v>
      </c>
    </row>
    <row r="352" spans="1:3" ht="14.25" customHeight="1" x14ac:dyDescent="0.55000000000000004">
      <c r="A352">
        <v>1988</v>
      </c>
      <c r="B352" t="s">
        <v>352</v>
      </c>
      <c r="C352" s="1">
        <v>0</v>
      </c>
    </row>
    <row r="353" spans="1:3" ht="14.25" customHeight="1" x14ac:dyDescent="0.55000000000000004">
      <c r="A353">
        <v>1999</v>
      </c>
      <c r="B353" t="s">
        <v>571</v>
      </c>
      <c r="C353" s="1">
        <v>0</v>
      </c>
    </row>
  </sheetData>
  <autoFilter ref="A1:D353" xr:uid="{A7787567-01F9-4DA5-8A80-D0B5C8F24603}"/>
  <conditionalFormatting sqref="C1:C1048576">
    <cfRule type="cellIs" dxfId="3" priority="1" operator="equal">
      <formula>1</formula>
    </cfRule>
  </conditionalFormatting>
  <pageMargins left="0.23622047244094491" right="0.23622047244094491" top="0.82677165354330717" bottom="0.47244094488188981" header="7.874015748031496E-2" footer="7.874015748031496E-2"/>
  <pageSetup paperSize="9" fitToWidth="0" fitToHeight="0" orientation="landscape" r:id="rId1"/>
  <headerFooter>
    <oddHeader xml:space="preserve">&amp;R&amp;18&amp;G </oddHeader>
    <oddFooter>&amp;C&amp;"Verdana,Regular"&amp;8&amp;P / &amp;K000000&amp;N&amp;LV7DYVKSSWXFR-819035126-136</oddFooter>
    <firstHeader xml:space="preserve">&amp;L&amp;G&amp;R&amp;18 </firstHeader>
    <firstFooter xml:space="preserve">&amp;L&amp;"Verdana,Regular"&amp;8NIRAS A/S
Sortemosevej 19
3450 Allerød, Denmark&amp;C&amp;8Reg. No. 37295728 Denmark
FRI, FIDIC
www.niras.com&amp;R&amp;"Verdana,Regular"&amp;8T: +45 4810 4200   
F: +45 4810 4300 
E: niras@niras.dk  </first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39F6D-D68B-43C4-BD69-B0D19F0267CC}">
  <dimension ref="B2:O70"/>
  <sheetViews>
    <sheetView showRuler="0" zoomScaleNormal="100" zoomScaleSheetLayoutView="400" zoomScalePageLayoutView="90" workbookViewId="0">
      <pane xSplit="3" ySplit="4" topLeftCell="D5" activePane="bottomRight" state="frozen"/>
      <selection pane="topRight" activeCell="D1" sqref="D1"/>
      <selection pane="bottomLeft" activeCell="A5" sqref="A5"/>
      <selection pane="bottomRight" activeCell="D5" sqref="D5"/>
    </sheetView>
  </sheetViews>
  <sheetFormatPr baseColWidth="10" defaultColWidth="9.3125" defaultRowHeight="14.25" customHeight="1" x14ac:dyDescent="0.4"/>
  <cols>
    <col min="1" max="2" width="9.3125" style="9"/>
    <col min="3" max="3" width="25.41796875" style="9" customWidth="1"/>
    <col min="4" max="4" width="15.3125" style="9" customWidth="1"/>
    <col min="5" max="5" width="17.5234375" style="9" customWidth="1"/>
    <col min="6" max="16384" width="9.3125" style="9"/>
  </cols>
  <sheetData>
    <row r="2" spans="2:15" ht="29.25" customHeight="1" x14ac:dyDescent="0.4">
      <c r="B2" s="52" t="s">
        <v>572</v>
      </c>
      <c r="C2" s="52"/>
      <c r="D2" s="52"/>
      <c r="E2" s="52"/>
    </row>
    <row r="3" spans="2:15" ht="43.2" customHeight="1" x14ac:dyDescent="0.55000000000000004">
      <c r="D3" s="10" t="s">
        <v>122</v>
      </c>
      <c r="E3" s="10" t="s">
        <v>573</v>
      </c>
      <c r="F3" s="9" t="s">
        <v>574</v>
      </c>
      <c r="H3" s="51" t="s">
        <v>575</v>
      </c>
      <c r="I3" s="51"/>
      <c r="K3" s="51" t="s">
        <v>576</v>
      </c>
      <c r="L3" s="51"/>
      <c r="N3" s="53" t="s">
        <v>209</v>
      </c>
      <c r="O3" s="53"/>
    </row>
    <row r="4" spans="2:15" ht="14.25" customHeight="1" x14ac:dyDescent="0.4">
      <c r="D4" s="11" t="s">
        <v>54</v>
      </c>
      <c r="E4" s="11" t="s">
        <v>577</v>
      </c>
      <c r="F4" s="9" t="s">
        <v>578</v>
      </c>
    </row>
    <row r="5" spans="2:15" ht="14.25" customHeight="1" x14ac:dyDescent="0.4">
      <c r="B5" s="12" t="s">
        <v>0</v>
      </c>
      <c r="C5" s="13" t="s">
        <v>68</v>
      </c>
      <c r="D5" s="14">
        <v>619.17600000000004</v>
      </c>
      <c r="E5" s="14">
        <v>0</v>
      </c>
      <c r="F5" s="15">
        <f>D5+E5</f>
        <v>619.17600000000004</v>
      </c>
      <c r="H5" s="9">
        <v>1</v>
      </c>
      <c r="I5" s="16">
        <f>D5*H5/SUMPRODUCT($D$5:$D$69,$H$5:$H$69)</f>
        <v>0.20202898210251413</v>
      </c>
      <c r="K5" s="9">
        <v>1</v>
      </c>
      <c r="L5" s="16">
        <f>$F5*K5/SUMPRODUCT($F$5:$F$69,K$5:K$69)</f>
        <v>6.5782431733746956E-4</v>
      </c>
      <c r="O5" s="16">
        <f>$F5*N5/SUMPRODUCT($F$5:$F$69,N$5:N$69)</f>
        <v>0</v>
      </c>
    </row>
    <row r="6" spans="2:15" ht="14.25" customHeight="1" x14ac:dyDescent="0.4">
      <c r="B6" s="17" t="s">
        <v>1</v>
      </c>
      <c r="C6" s="18" t="s">
        <v>69</v>
      </c>
      <c r="D6" s="14">
        <v>5.0810000000000004</v>
      </c>
      <c r="E6" s="14">
        <v>0</v>
      </c>
      <c r="F6" s="15">
        <f t="shared" ref="F6:F69" si="0">D6+E6</f>
        <v>5.0810000000000004</v>
      </c>
      <c r="H6" s="9">
        <v>1</v>
      </c>
      <c r="I6" s="16">
        <f t="shared" ref="I6:I69" si="1">D6*H6/SUMPRODUCT($D$5:$D$69,$H$5:$H$69)</f>
        <v>1.6578634476511916E-3</v>
      </c>
      <c r="K6" s="9">
        <v>1</v>
      </c>
      <c r="L6" s="16">
        <f t="shared" ref="L6:L69" si="2">$F6*K6/SUMPRODUCT($F$5:$F$69,K$5:K$69)</f>
        <v>5.3981506976880284E-6</v>
      </c>
      <c r="O6" s="16">
        <f t="shared" ref="O6:O69" si="3">$F6*N6/SUMPRODUCT($F$5:$F$69,N$5:N$69)</f>
        <v>0</v>
      </c>
    </row>
    <row r="7" spans="2:15" ht="14.25" customHeight="1" x14ac:dyDescent="0.4">
      <c r="B7" s="17" t="s">
        <v>2</v>
      </c>
      <c r="C7" s="18" t="s">
        <v>70</v>
      </c>
      <c r="D7" s="14">
        <v>44.603000000000002</v>
      </c>
      <c r="E7" s="14">
        <v>0</v>
      </c>
      <c r="F7" s="15">
        <f t="shared" si="0"/>
        <v>44.603000000000002</v>
      </c>
      <c r="H7" s="9">
        <v>1</v>
      </c>
      <c r="I7" s="16">
        <f t="shared" si="1"/>
        <v>1.4553372044004349E-2</v>
      </c>
      <c r="K7" s="9">
        <v>1</v>
      </c>
      <c r="L7" s="16">
        <f t="shared" si="2"/>
        <v>4.7387072538669386E-5</v>
      </c>
      <c r="O7" s="16">
        <f t="shared" si="3"/>
        <v>0</v>
      </c>
    </row>
    <row r="8" spans="2:15" ht="14.25" customHeight="1" x14ac:dyDescent="0.4">
      <c r="B8" s="17" t="s">
        <v>3</v>
      </c>
      <c r="C8" s="18" t="s">
        <v>71</v>
      </c>
      <c r="D8" s="14">
        <v>628.90700000000004</v>
      </c>
      <c r="E8" s="14">
        <v>6.7889999999999997</v>
      </c>
      <c r="F8" s="15">
        <f t="shared" si="0"/>
        <v>635.69600000000003</v>
      </c>
      <c r="H8" s="9">
        <v>1</v>
      </c>
      <c r="I8" s="16">
        <f t="shared" si="1"/>
        <v>0.20520407936862192</v>
      </c>
      <c r="K8" s="9">
        <v>1</v>
      </c>
      <c r="L8" s="16">
        <f t="shared" si="2"/>
        <v>6.7537547843288508E-4</v>
      </c>
      <c r="O8" s="16">
        <f t="shared" si="3"/>
        <v>0</v>
      </c>
    </row>
    <row r="9" spans="2:15" ht="14.25" customHeight="1" x14ac:dyDescent="0.4">
      <c r="B9" s="17" t="s">
        <v>4</v>
      </c>
      <c r="C9" s="18" t="s">
        <v>72</v>
      </c>
      <c r="D9" s="14">
        <v>713.71</v>
      </c>
      <c r="E9" s="14">
        <v>123.771</v>
      </c>
      <c r="F9" s="15">
        <f t="shared" si="0"/>
        <v>837.48099999999999</v>
      </c>
      <c r="H9" s="9">
        <v>1</v>
      </c>
      <c r="I9" s="16">
        <f t="shared" si="1"/>
        <v>0.23287418248831568</v>
      </c>
      <c r="K9" s="9">
        <v>1</v>
      </c>
      <c r="L9" s="16">
        <f t="shared" si="2"/>
        <v>8.8975568676450843E-4</v>
      </c>
      <c r="N9" s="9">
        <v>1</v>
      </c>
      <c r="O9" s="16">
        <f t="shared" si="3"/>
        <v>4.6530780740320125E-2</v>
      </c>
    </row>
    <row r="10" spans="2:15" ht="14.25" customHeight="1" x14ac:dyDescent="0.4">
      <c r="B10" s="17" t="s">
        <v>5</v>
      </c>
      <c r="C10" s="18" t="s">
        <v>73</v>
      </c>
      <c r="D10" s="14">
        <v>375.89499999999998</v>
      </c>
      <c r="E10" s="14">
        <v>61.313000000000002</v>
      </c>
      <c r="F10" s="15">
        <f t="shared" si="0"/>
        <v>437.20799999999997</v>
      </c>
      <c r="H10" s="9">
        <v>1</v>
      </c>
      <c r="I10" s="16">
        <f t="shared" si="1"/>
        <v>0.12264959272876297</v>
      </c>
      <c r="K10" s="9">
        <v>1</v>
      </c>
      <c r="L10" s="16">
        <f t="shared" si="2"/>
        <v>4.6449806538767708E-4</v>
      </c>
      <c r="N10" s="9">
        <v>1</v>
      </c>
      <c r="O10" s="16">
        <f t="shared" si="3"/>
        <v>2.4291452087765432E-2</v>
      </c>
    </row>
    <row r="11" spans="2:15" ht="14.25" customHeight="1" x14ac:dyDescent="0.4">
      <c r="B11" s="17" t="s">
        <v>6</v>
      </c>
      <c r="C11" s="18" t="s">
        <v>74</v>
      </c>
      <c r="D11" s="14">
        <v>33.582000000000001</v>
      </c>
      <c r="E11" s="14">
        <v>16.143999999999998</v>
      </c>
      <c r="F11" s="15">
        <f t="shared" si="0"/>
        <v>49.725999999999999</v>
      </c>
      <c r="I11" s="16">
        <f t="shared" si="1"/>
        <v>0</v>
      </c>
      <c r="K11" s="9">
        <v>1</v>
      </c>
      <c r="L11" s="16">
        <f t="shared" si="2"/>
        <v>5.2829844832362703E-5</v>
      </c>
      <c r="O11" s="16">
        <f t="shared" si="3"/>
        <v>0</v>
      </c>
    </row>
    <row r="12" spans="2:15" ht="14.25" customHeight="1" x14ac:dyDescent="0.4">
      <c r="B12" s="17" t="s">
        <v>7</v>
      </c>
      <c r="C12" s="18" t="s">
        <v>75</v>
      </c>
      <c r="D12" s="14">
        <v>355.89699999999999</v>
      </c>
      <c r="E12" s="14">
        <v>1.9710000000000001</v>
      </c>
      <c r="F12" s="15">
        <f t="shared" si="0"/>
        <v>357.86799999999999</v>
      </c>
      <c r="H12" s="9">
        <v>1</v>
      </c>
      <c r="I12" s="16">
        <f t="shared" si="1"/>
        <v>0.1161245084488715</v>
      </c>
      <c r="K12" s="9">
        <v>1</v>
      </c>
      <c r="L12" s="16">
        <f t="shared" si="2"/>
        <v>3.8020574569577233E-4</v>
      </c>
      <c r="N12" s="9">
        <v>1</v>
      </c>
      <c r="O12" s="16">
        <f t="shared" si="3"/>
        <v>1.9883289820278767E-2</v>
      </c>
    </row>
    <row r="13" spans="2:15" ht="14.25" customHeight="1" x14ac:dyDescent="0.4">
      <c r="B13" s="17" t="s">
        <v>8</v>
      </c>
      <c r="C13" s="18" t="s">
        <v>76</v>
      </c>
      <c r="D13" s="14">
        <v>411.19200000000001</v>
      </c>
      <c r="E13" s="14">
        <v>2.0339999999999998</v>
      </c>
      <c r="F13" s="15">
        <f t="shared" si="0"/>
        <v>413.226</v>
      </c>
      <c r="I13" s="16">
        <f t="shared" si="1"/>
        <v>0</v>
      </c>
      <c r="K13" s="9">
        <v>1</v>
      </c>
      <c r="L13" s="16">
        <f t="shared" si="2"/>
        <v>4.3901913406865442E-4</v>
      </c>
      <c r="N13" s="9">
        <v>1</v>
      </c>
      <c r="O13" s="16">
        <f t="shared" si="3"/>
        <v>2.2959002535221127E-2</v>
      </c>
    </row>
    <row r="14" spans="2:15" ht="14.25" customHeight="1" x14ac:dyDescent="0.4">
      <c r="B14" s="17" t="s">
        <v>9</v>
      </c>
      <c r="C14" s="18" t="s">
        <v>77</v>
      </c>
      <c r="D14" s="14"/>
      <c r="E14" s="14"/>
      <c r="F14" s="15">
        <f t="shared" si="0"/>
        <v>0</v>
      </c>
      <c r="I14" s="16">
        <f t="shared" si="1"/>
        <v>0</v>
      </c>
      <c r="K14" s="9">
        <v>1</v>
      </c>
      <c r="L14" s="16">
        <f t="shared" si="2"/>
        <v>0</v>
      </c>
      <c r="N14" s="9">
        <v>1</v>
      </c>
      <c r="O14" s="16">
        <f t="shared" si="3"/>
        <v>0</v>
      </c>
    </row>
    <row r="15" spans="2:15" ht="14.25" customHeight="1" x14ac:dyDescent="0.4">
      <c r="B15" s="17" t="s">
        <v>10</v>
      </c>
      <c r="C15" s="18" t="s">
        <v>78</v>
      </c>
      <c r="D15" s="14"/>
      <c r="E15" s="14"/>
      <c r="F15" s="15">
        <f t="shared" si="0"/>
        <v>0</v>
      </c>
      <c r="I15" s="16">
        <f t="shared" si="1"/>
        <v>0</v>
      </c>
      <c r="K15" s="9">
        <v>1</v>
      </c>
      <c r="L15" s="16">
        <f t="shared" si="2"/>
        <v>0</v>
      </c>
      <c r="N15" s="9">
        <v>1</v>
      </c>
      <c r="O15" s="16">
        <f t="shared" si="3"/>
        <v>0</v>
      </c>
    </row>
    <row r="16" spans="2:15" ht="14.25" customHeight="1" x14ac:dyDescent="0.4">
      <c r="B16" s="17" t="s">
        <v>11</v>
      </c>
      <c r="C16" s="18" t="s">
        <v>79</v>
      </c>
      <c r="D16" s="14">
        <v>1050.0740000000001</v>
      </c>
      <c r="E16" s="14">
        <v>3322.7350000000001</v>
      </c>
      <c r="F16" s="15">
        <f t="shared" si="0"/>
        <v>4372.8090000000002</v>
      </c>
      <c r="I16" s="16">
        <f t="shared" si="1"/>
        <v>0</v>
      </c>
      <c r="K16" s="9">
        <v>1</v>
      </c>
      <c r="L16" s="16">
        <f t="shared" si="2"/>
        <v>4.6457551572931487E-3</v>
      </c>
      <c r="N16" s="9">
        <v>1</v>
      </c>
      <c r="O16" s="16">
        <f t="shared" si="3"/>
        <v>0.24295502441046246</v>
      </c>
    </row>
    <row r="17" spans="2:15" ht="14.25" customHeight="1" x14ac:dyDescent="0.4">
      <c r="B17" s="17" t="s">
        <v>12</v>
      </c>
      <c r="C17" s="18" t="s">
        <v>80</v>
      </c>
      <c r="D17" s="14">
        <v>284.375</v>
      </c>
      <c r="E17" s="14">
        <v>297.00700000000001</v>
      </c>
      <c r="F17" s="15">
        <f t="shared" si="0"/>
        <v>581.38200000000006</v>
      </c>
      <c r="H17" s="9">
        <v>1</v>
      </c>
      <c r="I17" s="16">
        <f t="shared" si="1"/>
        <v>9.2787820886795436E-2</v>
      </c>
      <c r="K17" s="9">
        <v>1</v>
      </c>
      <c r="L17" s="16">
        <f t="shared" si="2"/>
        <v>6.1767125544642029E-4</v>
      </c>
      <c r="N17" s="9">
        <v>1</v>
      </c>
      <c r="O17" s="16">
        <f t="shared" si="3"/>
        <v>3.2301817436298612E-2</v>
      </c>
    </row>
    <row r="18" spans="2:15" ht="14.25" customHeight="1" x14ac:dyDescent="0.4">
      <c r="B18" s="17" t="s">
        <v>13</v>
      </c>
      <c r="C18" s="18" t="s">
        <v>81</v>
      </c>
      <c r="D18" s="14">
        <v>1494.212</v>
      </c>
      <c r="E18" s="14">
        <v>30.433</v>
      </c>
      <c r="F18" s="15">
        <f t="shared" si="0"/>
        <v>1524.645</v>
      </c>
      <c r="I18" s="16">
        <f t="shared" si="1"/>
        <v>0</v>
      </c>
      <c r="K18" s="9">
        <v>1</v>
      </c>
      <c r="L18" s="16">
        <f t="shared" si="2"/>
        <v>1.6198117438450234E-3</v>
      </c>
      <c r="N18" s="9">
        <v>1</v>
      </c>
      <c r="O18" s="16">
        <f t="shared" si="3"/>
        <v>8.4709888584726556E-2</v>
      </c>
    </row>
    <row r="19" spans="2:15" ht="14.25" customHeight="1" x14ac:dyDescent="0.4">
      <c r="B19" s="17" t="s">
        <v>14</v>
      </c>
      <c r="C19" s="18" t="s">
        <v>82</v>
      </c>
      <c r="D19" s="14">
        <v>37.143999999999998</v>
      </c>
      <c r="E19" s="14">
        <v>0.86799999999999999</v>
      </c>
      <c r="F19" s="15">
        <f t="shared" si="0"/>
        <v>38.012</v>
      </c>
      <c r="H19" s="9">
        <v>1</v>
      </c>
      <c r="I19" s="16">
        <f t="shared" si="1"/>
        <v>1.2119598484462873E-2</v>
      </c>
      <c r="K19" s="9">
        <v>1</v>
      </c>
      <c r="L19" s="16">
        <f t="shared" si="2"/>
        <v>4.0384669222695792E-5</v>
      </c>
      <c r="N19" s="9">
        <v>1</v>
      </c>
      <c r="O19" s="16">
        <f t="shared" si="3"/>
        <v>2.1119619877956021E-3</v>
      </c>
    </row>
    <row r="20" spans="2:15" ht="14.25" customHeight="1" x14ac:dyDescent="0.4">
      <c r="B20" s="17" t="s">
        <v>15</v>
      </c>
      <c r="C20" s="18" t="s">
        <v>83</v>
      </c>
      <c r="D20" s="14">
        <v>1287.981</v>
      </c>
      <c r="E20" s="14">
        <v>13.759</v>
      </c>
      <c r="F20" s="15">
        <f t="shared" si="0"/>
        <v>1301.74</v>
      </c>
      <c r="I20" s="16">
        <f t="shared" si="1"/>
        <v>0</v>
      </c>
      <c r="K20" s="9">
        <v>1</v>
      </c>
      <c r="L20" s="16">
        <f t="shared" si="2"/>
        <v>1.3829932472364523E-3</v>
      </c>
      <c r="N20" s="9">
        <v>1</v>
      </c>
      <c r="O20" s="16">
        <f t="shared" si="3"/>
        <v>7.2325197253315987E-2</v>
      </c>
    </row>
    <row r="21" spans="2:15" ht="14.25" customHeight="1" x14ac:dyDescent="0.4">
      <c r="B21" s="17" t="s">
        <v>16</v>
      </c>
      <c r="C21" s="18" t="s">
        <v>84</v>
      </c>
      <c r="D21" s="14">
        <v>2782.0920000000001</v>
      </c>
      <c r="E21" s="14">
        <v>288.57</v>
      </c>
      <c r="F21" s="15">
        <f t="shared" si="0"/>
        <v>3070.6620000000003</v>
      </c>
      <c r="I21" s="16">
        <f t="shared" si="1"/>
        <v>0</v>
      </c>
      <c r="K21" s="9">
        <v>1</v>
      </c>
      <c r="L21" s="16">
        <f t="shared" si="2"/>
        <v>3.2623295055430263E-3</v>
      </c>
      <c r="N21" s="9">
        <v>1</v>
      </c>
      <c r="O21" s="16">
        <f t="shared" si="3"/>
        <v>0.17060721407367199</v>
      </c>
    </row>
    <row r="22" spans="2:15" ht="14.25" customHeight="1" x14ac:dyDescent="0.4">
      <c r="B22" s="17" t="s">
        <v>17</v>
      </c>
      <c r="C22" s="18" t="s">
        <v>85</v>
      </c>
      <c r="D22" s="14">
        <v>692.23099999999999</v>
      </c>
      <c r="E22" s="14">
        <v>26.402999999999999</v>
      </c>
      <c r="F22" s="15">
        <f t="shared" si="0"/>
        <v>718.63400000000001</v>
      </c>
      <c r="I22" s="16">
        <f t="shared" si="1"/>
        <v>0</v>
      </c>
      <c r="K22" s="9">
        <v>1</v>
      </c>
      <c r="L22" s="16">
        <f t="shared" si="2"/>
        <v>7.6349038151590993E-4</v>
      </c>
      <c r="N22" s="9">
        <v>1</v>
      </c>
      <c r="O22" s="16">
        <f t="shared" si="3"/>
        <v>3.9927593684560267E-2</v>
      </c>
    </row>
    <row r="23" spans="2:15" ht="14.25" customHeight="1" x14ac:dyDescent="0.4">
      <c r="B23" s="17" t="s">
        <v>18</v>
      </c>
      <c r="C23" s="18" t="s">
        <v>86</v>
      </c>
      <c r="D23" s="14">
        <v>368.30500000000001</v>
      </c>
      <c r="E23" s="14">
        <v>18.667999999999999</v>
      </c>
      <c r="F23" s="15">
        <f t="shared" si="0"/>
        <v>386.97300000000001</v>
      </c>
      <c r="I23" s="16">
        <f t="shared" si="1"/>
        <v>0</v>
      </c>
      <c r="K23" s="9">
        <v>1</v>
      </c>
      <c r="L23" s="16">
        <f t="shared" si="2"/>
        <v>4.1112744930848837E-4</v>
      </c>
      <c r="N23" s="9">
        <v>1</v>
      </c>
      <c r="O23" s="16">
        <f t="shared" si="3"/>
        <v>2.1500375310513194E-2</v>
      </c>
    </row>
    <row r="24" spans="2:15" ht="14.25" customHeight="1" x14ac:dyDescent="0.4">
      <c r="B24" s="17" t="s">
        <v>19</v>
      </c>
      <c r="C24" s="18" t="s">
        <v>87</v>
      </c>
      <c r="D24" s="14">
        <v>72.853999999999999</v>
      </c>
      <c r="E24" s="14">
        <v>474.709</v>
      </c>
      <c r="F24" s="15">
        <f t="shared" si="0"/>
        <v>547.56299999999999</v>
      </c>
      <c r="I24" s="16">
        <f t="shared" si="1"/>
        <v>0</v>
      </c>
      <c r="K24" s="9">
        <v>1</v>
      </c>
      <c r="L24" s="16">
        <f t="shared" si="2"/>
        <v>5.8174130889158623E-4</v>
      </c>
      <c r="N24" s="9">
        <v>1</v>
      </c>
      <c r="O24" s="16">
        <f t="shared" si="3"/>
        <v>3.0422820212651878E-2</v>
      </c>
    </row>
    <row r="25" spans="2:15" ht="14.25" customHeight="1" x14ac:dyDescent="0.4">
      <c r="B25" s="17" t="s">
        <v>20</v>
      </c>
      <c r="C25" s="18" t="s">
        <v>88</v>
      </c>
      <c r="D25" s="14">
        <v>1446.7170000000001</v>
      </c>
      <c r="E25" s="14">
        <v>239.517</v>
      </c>
      <c r="F25" s="15">
        <f t="shared" si="0"/>
        <v>1686.2340000000002</v>
      </c>
      <c r="I25" s="16">
        <f t="shared" si="1"/>
        <v>0</v>
      </c>
      <c r="K25" s="9">
        <v>1</v>
      </c>
      <c r="L25" s="16">
        <f t="shared" si="2"/>
        <v>1.791486959961676E-3</v>
      </c>
      <c r="N25" s="9">
        <v>1</v>
      </c>
      <c r="O25" s="16">
        <f t="shared" si="3"/>
        <v>9.3687838328120845E-2</v>
      </c>
    </row>
    <row r="26" spans="2:15" ht="14.25" customHeight="1" x14ac:dyDescent="0.4">
      <c r="B26" s="17" t="s">
        <v>21</v>
      </c>
      <c r="C26" s="18" t="s">
        <v>89</v>
      </c>
      <c r="D26" s="14">
        <v>154.511</v>
      </c>
      <c r="E26" s="14">
        <v>1569.482</v>
      </c>
      <c r="F26" s="15">
        <f t="shared" si="0"/>
        <v>1723.9929999999999</v>
      </c>
      <c r="I26" s="16">
        <f t="shared" si="1"/>
        <v>0</v>
      </c>
      <c r="K26" s="9">
        <v>1</v>
      </c>
      <c r="L26" s="16">
        <f t="shared" si="2"/>
        <v>1.8316028371893871E-3</v>
      </c>
      <c r="N26" s="9">
        <v>1</v>
      </c>
      <c r="O26" s="16">
        <f t="shared" si="3"/>
        <v>9.5785743534297155E-2</v>
      </c>
    </row>
    <row r="27" spans="2:15" ht="14.25" customHeight="1" x14ac:dyDescent="0.4">
      <c r="B27" s="17" t="s">
        <v>22</v>
      </c>
      <c r="C27" s="18" t="s">
        <v>90</v>
      </c>
      <c r="D27" s="14">
        <v>669.07600000000002</v>
      </c>
      <c r="E27" s="14">
        <v>16.486000000000001</v>
      </c>
      <c r="F27" s="15">
        <f t="shared" si="0"/>
        <v>685.56200000000001</v>
      </c>
      <c r="I27" s="16">
        <f t="shared" si="1"/>
        <v>0</v>
      </c>
      <c r="K27" s="9">
        <v>1</v>
      </c>
      <c r="L27" s="16">
        <f t="shared" si="2"/>
        <v>7.2835406191859868E-4</v>
      </c>
      <c r="O27" s="16">
        <f t="shared" si="3"/>
        <v>0</v>
      </c>
    </row>
    <row r="28" spans="2:15" ht="14.25" customHeight="1" x14ac:dyDescent="0.4">
      <c r="B28" s="17" t="s">
        <v>23</v>
      </c>
      <c r="C28" s="18" t="s">
        <v>91</v>
      </c>
      <c r="D28" s="14">
        <v>4022.471</v>
      </c>
      <c r="E28" s="14">
        <v>68.808999999999997</v>
      </c>
      <c r="F28" s="15">
        <f t="shared" si="0"/>
        <v>4091.28</v>
      </c>
      <c r="I28" s="16">
        <f t="shared" si="1"/>
        <v>0</v>
      </c>
      <c r="K28" s="9">
        <v>0</v>
      </c>
      <c r="L28" s="16">
        <f t="shared" si="2"/>
        <v>0</v>
      </c>
      <c r="O28" s="16">
        <f t="shared" si="3"/>
        <v>0</v>
      </c>
    </row>
    <row r="29" spans="2:15" ht="14.25" customHeight="1" x14ac:dyDescent="0.4">
      <c r="B29" s="17" t="s">
        <v>24</v>
      </c>
      <c r="C29" s="18" t="s">
        <v>92</v>
      </c>
      <c r="D29" s="14">
        <v>643.04200000000003</v>
      </c>
      <c r="E29" s="14">
        <v>1317</v>
      </c>
      <c r="F29" s="15">
        <f t="shared" si="0"/>
        <v>1960.0419999999999</v>
      </c>
      <c r="I29" s="16">
        <f t="shared" si="1"/>
        <v>0</v>
      </c>
      <c r="K29" s="9">
        <v>1</v>
      </c>
      <c r="L29" s="16">
        <f t="shared" si="2"/>
        <v>2.0823857685097103E-3</v>
      </c>
      <c r="O29" s="16">
        <f t="shared" si="3"/>
        <v>0</v>
      </c>
    </row>
    <row r="30" spans="2:15" ht="14.25" customHeight="1" x14ac:dyDescent="0.4">
      <c r="B30" s="17" t="s">
        <v>25</v>
      </c>
      <c r="C30" s="18" t="s">
        <v>93</v>
      </c>
      <c r="D30" s="14">
        <v>697.98199999999997</v>
      </c>
      <c r="E30" s="14">
        <v>1193.6569999999999</v>
      </c>
      <c r="F30" s="15">
        <f t="shared" si="0"/>
        <v>1891.6389999999999</v>
      </c>
      <c r="I30" s="16">
        <f t="shared" si="1"/>
        <v>0</v>
      </c>
      <c r="K30" s="9">
        <v>1</v>
      </c>
      <c r="L30" s="16">
        <f t="shared" si="2"/>
        <v>2.0097131249013746E-3</v>
      </c>
      <c r="O30" s="16">
        <f t="shared" si="3"/>
        <v>0</v>
      </c>
    </row>
    <row r="31" spans="2:15" ht="14.25" customHeight="1" x14ac:dyDescent="0.4">
      <c r="B31" s="17" t="s">
        <v>26</v>
      </c>
      <c r="C31" s="18" t="s">
        <v>94</v>
      </c>
      <c r="D31" s="14">
        <v>27086.218000000001</v>
      </c>
      <c r="E31" s="14">
        <v>202.17500000000001</v>
      </c>
      <c r="F31" s="15">
        <f t="shared" si="0"/>
        <v>27288.393</v>
      </c>
      <c r="H31" s="9">
        <v>0</v>
      </c>
      <c r="I31" s="16">
        <f t="shared" si="1"/>
        <v>0</v>
      </c>
      <c r="K31" s="9">
        <v>1</v>
      </c>
      <c r="L31" s="16">
        <f t="shared" si="2"/>
        <v>2.8991705906659143E-2</v>
      </c>
      <c r="O31" s="16">
        <f t="shared" si="3"/>
        <v>0</v>
      </c>
    </row>
    <row r="32" spans="2:15" ht="14.25" customHeight="1" x14ac:dyDescent="0.4">
      <c r="B32" s="17" t="s">
        <v>27</v>
      </c>
      <c r="C32" s="18" t="s">
        <v>95</v>
      </c>
      <c r="D32" s="14">
        <v>811.97699999999998</v>
      </c>
      <c r="E32" s="14">
        <v>153</v>
      </c>
      <c r="F32" s="15">
        <f t="shared" si="0"/>
        <v>964.97699999999998</v>
      </c>
      <c r="I32" s="16">
        <f t="shared" si="1"/>
        <v>0</v>
      </c>
      <c r="K32" s="9">
        <v>1</v>
      </c>
      <c r="L32" s="16">
        <f t="shared" si="2"/>
        <v>1.0252098535333399E-3</v>
      </c>
      <c r="O32" s="16">
        <f t="shared" si="3"/>
        <v>0</v>
      </c>
    </row>
    <row r="33" spans="2:15" ht="14.25" customHeight="1" x14ac:dyDescent="0.4">
      <c r="B33" s="17" t="s">
        <v>28</v>
      </c>
      <c r="C33" s="18" t="s">
        <v>96</v>
      </c>
      <c r="D33" s="14">
        <v>1650.91</v>
      </c>
      <c r="E33" s="14">
        <v>4023.1480000000001</v>
      </c>
      <c r="F33" s="15">
        <f t="shared" si="0"/>
        <v>5674.058</v>
      </c>
      <c r="I33" s="16">
        <f t="shared" si="1"/>
        <v>0</v>
      </c>
      <c r="K33" s="9">
        <v>1</v>
      </c>
      <c r="L33" s="16">
        <f t="shared" si="2"/>
        <v>6.0282267568239198E-3</v>
      </c>
      <c r="O33" s="16">
        <f t="shared" si="3"/>
        <v>0</v>
      </c>
    </row>
    <row r="34" spans="2:15" ht="14.25" customHeight="1" x14ac:dyDescent="0.4">
      <c r="B34" s="17" t="s">
        <v>29</v>
      </c>
      <c r="C34" s="18" t="s">
        <v>97</v>
      </c>
      <c r="D34" s="14">
        <v>1283.606</v>
      </c>
      <c r="E34" s="14">
        <v>3360.9380000000001</v>
      </c>
      <c r="F34" s="15">
        <f t="shared" si="0"/>
        <v>4644.5439999999999</v>
      </c>
      <c r="I34" s="16">
        <f t="shared" si="1"/>
        <v>0</v>
      </c>
      <c r="K34" s="9">
        <v>1</v>
      </c>
      <c r="L34" s="16">
        <f t="shared" si="2"/>
        <v>4.9344515713526365E-3</v>
      </c>
      <c r="O34" s="16">
        <f t="shared" si="3"/>
        <v>0</v>
      </c>
    </row>
    <row r="35" spans="2:15" ht="14.25" customHeight="1" x14ac:dyDescent="0.4">
      <c r="B35" s="17" t="s">
        <v>30</v>
      </c>
      <c r="C35" s="18" t="s">
        <v>98</v>
      </c>
      <c r="D35" s="14">
        <v>17744.227999999999</v>
      </c>
      <c r="E35" s="14">
        <v>4694.6090000000004</v>
      </c>
      <c r="F35" s="15">
        <f t="shared" si="0"/>
        <v>22438.837</v>
      </c>
      <c r="I35" s="16">
        <f t="shared" si="1"/>
        <v>0</v>
      </c>
      <c r="K35" s="9">
        <v>1</v>
      </c>
      <c r="L35" s="16">
        <f t="shared" si="2"/>
        <v>2.3839445701015143E-2</v>
      </c>
      <c r="O35" s="16">
        <f t="shared" si="3"/>
        <v>0</v>
      </c>
    </row>
    <row r="36" spans="2:15" ht="14.25" customHeight="1" x14ac:dyDescent="0.4">
      <c r="B36" s="17" t="s">
        <v>31</v>
      </c>
      <c r="C36" s="18" t="s">
        <v>99</v>
      </c>
      <c r="D36" s="14">
        <v>1529.9639999999999</v>
      </c>
      <c r="E36" s="14">
        <v>137.351</v>
      </c>
      <c r="F36" s="15">
        <f t="shared" si="0"/>
        <v>1667.3150000000001</v>
      </c>
      <c r="I36" s="16">
        <f t="shared" si="1"/>
        <v>0</v>
      </c>
      <c r="K36" s="9">
        <v>1</v>
      </c>
      <c r="L36" s="16">
        <f t="shared" si="2"/>
        <v>1.7713870557991961E-3</v>
      </c>
      <c r="O36" s="16">
        <f t="shared" si="3"/>
        <v>0</v>
      </c>
    </row>
    <row r="37" spans="2:15" ht="14.25" customHeight="1" x14ac:dyDescent="0.4">
      <c r="B37" s="17" t="s">
        <v>32</v>
      </c>
      <c r="C37" s="18" t="s">
        <v>100</v>
      </c>
      <c r="D37" s="14">
        <v>1043.7270000000001</v>
      </c>
      <c r="E37" s="14">
        <v>4.5780000000000003</v>
      </c>
      <c r="F37" s="15">
        <f t="shared" si="0"/>
        <v>1048.3050000000001</v>
      </c>
      <c r="I37" s="16">
        <f t="shared" si="1"/>
        <v>0</v>
      </c>
      <c r="K37" s="9">
        <v>1</v>
      </c>
      <c r="L37" s="16">
        <f t="shared" si="2"/>
        <v>1.1137391000078428E-3</v>
      </c>
      <c r="O37" s="16">
        <f t="shared" si="3"/>
        <v>0</v>
      </c>
    </row>
    <row r="38" spans="2:15" ht="14.25" customHeight="1" x14ac:dyDescent="0.4">
      <c r="B38" s="17" t="s">
        <v>33</v>
      </c>
      <c r="C38" s="18" t="s">
        <v>101</v>
      </c>
      <c r="D38" s="14">
        <v>1031.933</v>
      </c>
      <c r="E38" s="14">
        <v>779.375</v>
      </c>
      <c r="F38" s="15">
        <f t="shared" si="0"/>
        <v>1811.308</v>
      </c>
      <c r="I38" s="16">
        <f t="shared" si="1"/>
        <v>0</v>
      </c>
      <c r="K38" s="9">
        <v>1</v>
      </c>
      <c r="L38" s="16">
        <f t="shared" si="2"/>
        <v>1.9243679480275353E-3</v>
      </c>
      <c r="O38" s="16">
        <f t="shared" si="3"/>
        <v>0</v>
      </c>
    </row>
    <row r="39" spans="2:15" ht="14.25" customHeight="1" x14ac:dyDescent="0.4">
      <c r="B39" s="17" t="s">
        <v>34</v>
      </c>
      <c r="C39" s="18" t="s">
        <v>102</v>
      </c>
      <c r="D39" s="14">
        <v>901.35900000000004</v>
      </c>
      <c r="E39" s="14">
        <v>2.246</v>
      </c>
      <c r="F39" s="15">
        <f t="shared" si="0"/>
        <v>903.60500000000002</v>
      </c>
      <c r="I39" s="16">
        <f t="shared" si="1"/>
        <v>0</v>
      </c>
      <c r="K39" s="9">
        <v>1</v>
      </c>
      <c r="L39" s="16">
        <f t="shared" si="2"/>
        <v>9.6000707758008084E-4</v>
      </c>
      <c r="O39" s="16">
        <f t="shared" si="3"/>
        <v>0</v>
      </c>
    </row>
    <row r="40" spans="2:15" ht="14.25" customHeight="1" x14ac:dyDescent="0.4">
      <c r="B40" s="17" t="s">
        <v>35</v>
      </c>
      <c r="C40" s="18" t="s">
        <v>103</v>
      </c>
      <c r="D40" s="14">
        <v>2582.732</v>
      </c>
      <c r="E40" s="14">
        <v>713.08900000000006</v>
      </c>
      <c r="F40" s="15">
        <f t="shared" si="0"/>
        <v>3295.8209999999999</v>
      </c>
      <c r="I40" s="16">
        <f t="shared" si="1"/>
        <v>0</v>
      </c>
      <c r="K40" s="9">
        <v>1</v>
      </c>
      <c r="L40" s="16">
        <f t="shared" si="2"/>
        <v>3.5015426944705482E-3</v>
      </c>
      <c r="O40" s="16">
        <f t="shared" si="3"/>
        <v>0</v>
      </c>
    </row>
    <row r="41" spans="2:15" ht="14.25" customHeight="1" x14ac:dyDescent="0.4">
      <c r="B41" s="17" t="s">
        <v>36</v>
      </c>
      <c r="C41" s="18" t="s">
        <v>104</v>
      </c>
      <c r="D41" s="14">
        <v>1316.242</v>
      </c>
      <c r="E41" s="14">
        <v>30.550999999999998</v>
      </c>
      <c r="F41" s="15">
        <f t="shared" si="0"/>
        <v>1346.7929999999999</v>
      </c>
      <c r="I41" s="16">
        <f t="shared" si="1"/>
        <v>0</v>
      </c>
      <c r="K41" s="9">
        <v>1</v>
      </c>
      <c r="L41" s="16">
        <f t="shared" si="2"/>
        <v>1.4308584083037497E-3</v>
      </c>
      <c r="O41" s="16">
        <f t="shared" si="3"/>
        <v>0</v>
      </c>
    </row>
    <row r="42" spans="2:15" ht="14.25" customHeight="1" x14ac:dyDescent="0.4">
      <c r="B42" s="17" t="s">
        <v>37</v>
      </c>
      <c r="C42" s="18" t="s">
        <v>105</v>
      </c>
      <c r="D42" s="14">
        <v>518.86</v>
      </c>
      <c r="E42" s="14">
        <v>2.754</v>
      </c>
      <c r="F42" s="15">
        <f t="shared" si="0"/>
        <v>521.61400000000003</v>
      </c>
      <c r="I42" s="16">
        <f t="shared" si="1"/>
        <v>0</v>
      </c>
      <c r="K42" s="9">
        <v>1</v>
      </c>
      <c r="L42" s="16">
        <f t="shared" si="2"/>
        <v>5.541725994929824E-4</v>
      </c>
      <c r="O42" s="16">
        <f t="shared" si="3"/>
        <v>0</v>
      </c>
    </row>
    <row r="43" spans="2:15" ht="14.25" customHeight="1" x14ac:dyDescent="0.4">
      <c r="B43" s="17" t="s">
        <v>38</v>
      </c>
      <c r="C43" s="18" t="s">
        <v>106</v>
      </c>
      <c r="D43" s="14">
        <v>1122.7349999999999</v>
      </c>
      <c r="E43" s="14">
        <v>16.696999999999999</v>
      </c>
      <c r="F43" s="15">
        <f t="shared" si="0"/>
        <v>1139.4319999999998</v>
      </c>
      <c r="I43" s="16">
        <f t="shared" si="1"/>
        <v>0</v>
      </c>
      <c r="K43" s="9">
        <v>1</v>
      </c>
      <c r="L43" s="16">
        <f t="shared" si="2"/>
        <v>1.2105541518929472E-3</v>
      </c>
      <c r="O43" s="16">
        <f t="shared" si="3"/>
        <v>0</v>
      </c>
    </row>
    <row r="44" spans="2:15" ht="14.25" customHeight="1" x14ac:dyDescent="0.4">
      <c r="B44" s="17" t="s">
        <v>39</v>
      </c>
      <c r="C44" s="18" t="s">
        <v>107</v>
      </c>
      <c r="D44" s="14">
        <v>5269.8760000000002</v>
      </c>
      <c r="E44" s="14">
        <v>3.6230000000000002</v>
      </c>
      <c r="F44" s="15">
        <f t="shared" si="0"/>
        <v>5273.4989999999998</v>
      </c>
      <c r="I44" s="16">
        <f t="shared" si="1"/>
        <v>0</v>
      </c>
      <c r="K44" s="9">
        <v>1</v>
      </c>
      <c r="L44" s="16">
        <f t="shared" si="2"/>
        <v>5.6026652836266714E-3</v>
      </c>
      <c r="O44" s="16">
        <f t="shared" si="3"/>
        <v>0</v>
      </c>
    </row>
    <row r="45" spans="2:15" ht="14.25" customHeight="1" x14ac:dyDescent="0.4">
      <c r="B45" s="17" t="s">
        <v>40</v>
      </c>
      <c r="C45" s="18" t="s">
        <v>108</v>
      </c>
      <c r="D45" s="14">
        <v>8379.4369999999999</v>
      </c>
      <c r="E45" s="14">
        <v>0</v>
      </c>
      <c r="F45" s="15">
        <f t="shared" si="0"/>
        <v>8379.4369999999999</v>
      </c>
      <c r="I45" s="16">
        <f t="shared" si="1"/>
        <v>0</v>
      </c>
      <c r="K45" s="9">
        <v>1</v>
      </c>
      <c r="L45" s="16">
        <f t="shared" si="2"/>
        <v>8.9024726801383344E-3</v>
      </c>
      <c r="O45" s="16">
        <f t="shared" si="3"/>
        <v>0</v>
      </c>
    </row>
    <row r="46" spans="2:15" ht="14.25" customHeight="1" x14ac:dyDescent="0.4">
      <c r="B46" s="17" t="s">
        <v>41</v>
      </c>
      <c r="C46" s="18" t="s">
        <v>109</v>
      </c>
      <c r="D46" s="14">
        <v>1214.462</v>
      </c>
      <c r="E46" s="14">
        <v>0</v>
      </c>
      <c r="F46" s="15">
        <f t="shared" si="0"/>
        <v>1214.462</v>
      </c>
      <c r="I46" s="16">
        <f t="shared" si="1"/>
        <v>0</v>
      </c>
      <c r="K46" s="9">
        <v>1</v>
      </c>
      <c r="L46" s="16">
        <f t="shared" si="2"/>
        <v>1.290267445899547E-3</v>
      </c>
      <c r="O46" s="16">
        <f t="shared" si="3"/>
        <v>0</v>
      </c>
    </row>
    <row r="47" spans="2:15" ht="14.25" customHeight="1" x14ac:dyDescent="0.4">
      <c r="B47" s="17" t="s">
        <v>42</v>
      </c>
      <c r="C47" s="18" t="s">
        <v>110</v>
      </c>
      <c r="D47" s="14">
        <v>3060.7420000000002</v>
      </c>
      <c r="E47" s="14">
        <v>0</v>
      </c>
      <c r="F47" s="15">
        <f t="shared" si="0"/>
        <v>3060.7420000000002</v>
      </c>
      <c r="I47" s="16">
        <f t="shared" si="1"/>
        <v>0</v>
      </c>
      <c r="K47" s="9">
        <v>1</v>
      </c>
      <c r="L47" s="16">
        <f t="shared" si="2"/>
        <v>3.251790309534157E-3</v>
      </c>
      <c r="O47" s="16">
        <f t="shared" si="3"/>
        <v>0</v>
      </c>
    </row>
    <row r="48" spans="2:15" ht="14.25" customHeight="1" x14ac:dyDescent="0.4">
      <c r="B48" s="17" t="s">
        <v>43</v>
      </c>
      <c r="C48" s="18" t="s">
        <v>111</v>
      </c>
      <c r="D48" s="14">
        <v>8446.2209999999995</v>
      </c>
      <c r="E48" s="14">
        <v>319.81900000000002</v>
      </c>
      <c r="F48" s="15">
        <f t="shared" si="0"/>
        <v>8766.0399999999991</v>
      </c>
      <c r="I48" s="16">
        <f t="shared" si="1"/>
        <v>0</v>
      </c>
      <c r="K48" s="9">
        <v>1</v>
      </c>
      <c r="L48" s="16">
        <f t="shared" si="2"/>
        <v>9.313207034434395E-3</v>
      </c>
      <c r="O48" s="16">
        <f t="shared" si="3"/>
        <v>0</v>
      </c>
    </row>
    <row r="49" spans="2:15" ht="14.25" customHeight="1" x14ac:dyDescent="0.4">
      <c r="B49" s="17" t="s">
        <v>44</v>
      </c>
      <c r="C49" s="18" t="s">
        <v>112</v>
      </c>
      <c r="D49" s="14">
        <v>0</v>
      </c>
      <c r="E49" s="14">
        <v>0</v>
      </c>
      <c r="F49" s="15">
        <f t="shared" si="0"/>
        <v>0</v>
      </c>
      <c r="I49" s="16">
        <f t="shared" si="1"/>
        <v>0</v>
      </c>
      <c r="K49" s="9">
        <v>1</v>
      </c>
      <c r="L49" s="16">
        <f t="shared" si="2"/>
        <v>0</v>
      </c>
      <c r="O49" s="16">
        <f t="shared" si="3"/>
        <v>0</v>
      </c>
    </row>
    <row r="50" spans="2:15" ht="14.25" customHeight="1" x14ac:dyDescent="0.4">
      <c r="B50" s="17" t="s">
        <v>45</v>
      </c>
      <c r="C50" s="18" t="s">
        <v>113</v>
      </c>
      <c r="D50" s="14">
        <v>4852.6629999999996</v>
      </c>
      <c r="E50" s="14">
        <v>490.06299999999999</v>
      </c>
      <c r="F50" s="15">
        <f t="shared" si="0"/>
        <v>5342.7259999999997</v>
      </c>
      <c r="I50" s="16">
        <f t="shared" si="1"/>
        <v>0</v>
      </c>
      <c r="K50" s="9">
        <v>1</v>
      </c>
      <c r="L50" s="16">
        <f t="shared" si="2"/>
        <v>5.6762133604518726E-3</v>
      </c>
      <c r="O50" s="16">
        <f t="shared" si="3"/>
        <v>0</v>
      </c>
    </row>
    <row r="51" spans="2:15" ht="14.25" customHeight="1" x14ac:dyDescent="0.4">
      <c r="B51" s="17" t="s">
        <v>46</v>
      </c>
      <c r="C51" s="18" t="s">
        <v>114</v>
      </c>
      <c r="D51" s="14">
        <v>513.98</v>
      </c>
      <c r="E51" s="14">
        <v>17.481999999999999</v>
      </c>
      <c r="F51" s="15">
        <f t="shared" si="0"/>
        <v>531.46199999999999</v>
      </c>
      <c r="I51" s="16">
        <f t="shared" si="1"/>
        <v>0</v>
      </c>
      <c r="K51" s="9">
        <v>1</v>
      </c>
      <c r="L51" s="16">
        <f t="shared" si="2"/>
        <v>5.6463530133727118E-4</v>
      </c>
      <c r="O51" s="16">
        <f t="shared" si="3"/>
        <v>0</v>
      </c>
    </row>
    <row r="52" spans="2:15" ht="14.25" customHeight="1" x14ac:dyDescent="0.4">
      <c r="B52" s="17" t="s">
        <v>47</v>
      </c>
      <c r="C52" s="18" t="s">
        <v>115</v>
      </c>
      <c r="D52" s="14">
        <v>134.864</v>
      </c>
      <c r="E52" s="14">
        <v>0.78500000000000003</v>
      </c>
      <c r="F52" s="15">
        <f t="shared" si="0"/>
        <v>135.649</v>
      </c>
      <c r="I52" s="16">
        <f t="shared" si="1"/>
        <v>0</v>
      </c>
      <c r="K52" s="9">
        <v>1</v>
      </c>
      <c r="L52" s="16">
        <f t="shared" si="2"/>
        <v>1.4411606848862101E-4</v>
      </c>
      <c r="O52" s="16">
        <f t="shared" si="3"/>
        <v>0</v>
      </c>
    </row>
    <row r="53" spans="2:15" ht="14.25" customHeight="1" x14ac:dyDescent="0.4">
      <c r="B53" s="17" t="s">
        <v>48</v>
      </c>
      <c r="C53" s="18" t="s">
        <v>116</v>
      </c>
      <c r="D53" s="14">
        <v>745.08500000000004</v>
      </c>
      <c r="E53" s="14">
        <v>0</v>
      </c>
      <c r="F53" s="15">
        <f t="shared" si="0"/>
        <v>745.08500000000004</v>
      </c>
      <c r="I53" s="16">
        <f t="shared" si="1"/>
        <v>0</v>
      </c>
      <c r="K53" s="9">
        <v>1</v>
      </c>
      <c r="L53" s="16">
        <f t="shared" si="2"/>
        <v>7.915924252286724E-4</v>
      </c>
      <c r="O53" s="16">
        <f t="shared" si="3"/>
        <v>0</v>
      </c>
    </row>
    <row r="54" spans="2:15" ht="14.25" customHeight="1" x14ac:dyDescent="0.4">
      <c r="B54" s="17" t="s">
        <v>49</v>
      </c>
      <c r="C54" s="18" t="s">
        <v>117</v>
      </c>
      <c r="D54" s="14">
        <v>1045.336</v>
      </c>
      <c r="E54" s="14">
        <v>340.10300000000001</v>
      </c>
      <c r="F54" s="15">
        <f t="shared" si="0"/>
        <v>1385.4390000000001</v>
      </c>
      <c r="I54" s="16">
        <f t="shared" si="1"/>
        <v>0</v>
      </c>
      <c r="K54" s="9">
        <v>1</v>
      </c>
      <c r="L54" s="16">
        <f t="shared" si="2"/>
        <v>1.4719166511423351E-3</v>
      </c>
      <c r="O54" s="16">
        <f t="shared" si="3"/>
        <v>0</v>
      </c>
    </row>
    <row r="55" spans="2:15" ht="14.25" customHeight="1" x14ac:dyDescent="0.4">
      <c r="B55" s="17" t="s">
        <v>50</v>
      </c>
      <c r="C55" s="18" t="s">
        <v>118</v>
      </c>
      <c r="D55" s="14">
        <v>516.63300000000004</v>
      </c>
      <c r="E55" s="14">
        <v>6.5049999999999999</v>
      </c>
      <c r="F55" s="15">
        <f t="shared" si="0"/>
        <v>523.13800000000003</v>
      </c>
      <c r="I55" s="16">
        <f t="shared" si="1"/>
        <v>0</v>
      </c>
      <c r="K55" s="9">
        <v>1</v>
      </c>
      <c r="L55" s="16">
        <f t="shared" si="2"/>
        <v>5.5579172597660298E-4</v>
      </c>
      <c r="O55" s="16">
        <f t="shared" si="3"/>
        <v>0</v>
      </c>
    </row>
    <row r="56" spans="2:15" ht="14.25" customHeight="1" x14ac:dyDescent="0.4">
      <c r="B56" s="17" t="s">
        <v>51</v>
      </c>
      <c r="C56" s="18" t="s">
        <v>119</v>
      </c>
      <c r="D56" s="14">
        <v>1180.556</v>
      </c>
      <c r="E56" s="14">
        <v>37.271000000000001</v>
      </c>
      <c r="F56" s="15">
        <f t="shared" si="0"/>
        <v>1217.827</v>
      </c>
      <c r="I56" s="16">
        <f t="shared" si="1"/>
        <v>0</v>
      </c>
      <c r="K56" s="9">
        <v>1</v>
      </c>
      <c r="L56" s="16">
        <f t="shared" si="2"/>
        <v>1.293842485674733E-3</v>
      </c>
      <c r="O56" s="16">
        <f t="shared" si="3"/>
        <v>0</v>
      </c>
    </row>
    <row r="57" spans="2:15" ht="14.25" customHeight="1" x14ac:dyDescent="0.4">
      <c r="B57" s="17" t="s">
        <v>52</v>
      </c>
      <c r="C57" s="18" t="s">
        <v>120</v>
      </c>
      <c r="D57" s="14">
        <v>129.255</v>
      </c>
      <c r="E57" s="14">
        <v>0.40200000000000002</v>
      </c>
      <c r="F57" s="15">
        <f t="shared" si="0"/>
        <v>129.65699999999998</v>
      </c>
      <c r="I57" s="16">
        <f t="shared" si="1"/>
        <v>0</v>
      </c>
      <c r="K57" s="9">
        <v>1</v>
      </c>
      <c r="L57" s="16">
        <f t="shared" si="2"/>
        <v>1.377500541251991E-4</v>
      </c>
      <c r="O57" s="16">
        <f t="shared" si="3"/>
        <v>0</v>
      </c>
    </row>
    <row r="58" spans="2:15" ht="14.25" customHeight="1" x14ac:dyDescent="0.4">
      <c r="B58" s="17" t="s">
        <v>53</v>
      </c>
      <c r="C58" s="18" t="s">
        <v>121</v>
      </c>
      <c r="D58" s="14">
        <v>4571.4579999999996</v>
      </c>
      <c r="E58" s="14">
        <v>3.3919999999999999</v>
      </c>
      <c r="F58" s="15">
        <f t="shared" si="0"/>
        <v>4574.8499999999995</v>
      </c>
      <c r="I58" s="16">
        <f t="shared" si="1"/>
        <v>0</v>
      </c>
      <c r="K58" s="9">
        <v>1</v>
      </c>
      <c r="L58" s="16">
        <f t="shared" si="2"/>
        <v>4.8604073448766131E-3</v>
      </c>
      <c r="O58" s="16">
        <f t="shared" si="3"/>
        <v>0</v>
      </c>
    </row>
    <row r="59" spans="2:15" ht="14.25" customHeight="1" x14ac:dyDescent="0.4">
      <c r="B59" s="17" t="s">
        <v>54</v>
      </c>
      <c r="C59" s="18" t="s">
        <v>122</v>
      </c>
      <c r="D59" s="14">
        <v>3276.1469999999999</v>
      </c>
      <c r="E59" s="14">
        <v>282374</v>
      </c>
      <c r="F59" s="15">
        <f t="shared" si="0"/>
        <v>285650.147</v>
      </c>
      <c r="I59" s="16">
        <f t="shared" si="1"/>
        <v>0</v>
      </c>
      <c r="K59" s="9">
        <v>1</v>
      </c>
      <c r="L59" s="16">
        <f t="shared" si="2"/>
        <v>0.30348012995920837</v>
      </c>
      <c r="O59" s="16">
        <f t="shared" si="3"/>
        <v>0</v>
      </c>
    </row>
    <row r="60" spans="2:15" ht="14.25" customHeight="1" x14ac:dyDescent="0.4">
      <c r="B60" s="17" t="s">
        <v>55</v>
      </c>
      <c r="C60" s="18" t="s">
        <v>123</v>
      </c>
      <c r="D60" s="14">
        <v>834.56500000000005</v>
      </c>
      <c r="E60" s="14">
        <v>156590</v>
      </c>
      <c r="F60" s="15">
        <f t="shared" si="0"/>
        <v>157424.565</v>
      </c>
      <c r="I60" s="16">
        <f t="shared" si="1"/>
        <v>0</v>
      </c>
      <c r="K60" s="9">
        <v>1</v>
      </c>
      <c r="L60" s="16">
        <f t="shared" si="2"/>
        <v>0.16725084144616895</v>
      </c>
      <c r="O60" s="16">
        <f t="shared" si="3"/>
        <v>0</v>
      </c>
    </row>
    <row r="61" spans="2:15" ht="14.25" customHeight="1" x14ac:dyDescent="0.4">
      <c r="B61" s="17" t="s">
        <v>56</v>
      </c>
      <c r="C61" s="18" t="s">
        <v>124</v>
      </c>
      <c r="D61" s="14">
        <v>564.24900000000002</v>
      </c>
      <c r="E61" s="14">
        <v>169582</v>
      </c>
      <c r="F61" s="15">
        <f t="shared" si="0"/>
        <v>170146.24900000001</v>
      </c>
      <c r="I61" s="16">
        <f t="shared" si="1"/>
        <v>0</v>
      </c>
      <c r="K61" s="9">
        <v>1</v>
      </c>
      <c r="L61" s="16">
        <f t="shared" si="2"/>
        <v>0.1807665996355739</v>
      </c>
      <c r="O61" s="16">
        <f t="shared" si="3"/>
        <v>0</v>
      </c>
    </row>
    <row r="62" spans="2:15" ht="14.25" customHeight="1" x14ac:dyDescent="0.4">
      <c r="B62" s="17" t="s">
        <v>57</v>
      </c>
      <c r="C62" s="18" t="s">
        <v>125</v>
      </c>
      <c r="D62" s="14">
        <v>42.481000000000002</v>
      </c>
      <c r="E62" s="14">
        <v>177164.11600000001</v>
      </c>
      <c r="F62" s="15">
        <f t="shared" si="0"/>
        <v>177206.59700000001</v>
      </c>
      <c r="I62" s="16">
        <f t="shared" si="1"/>
        <v>0</v>
      </c>
      <c r="K62" s="9">
        <v>1</v>
      </c>
      <c r="L62" s="16">
        <f t="shared" si="2"/>
        <v>0.18826764716206876</v>
      </c>
      <c r="O62" s="16">
        <f t="shared" si="3"/>
        <v>0</v>
      </c>
    </row>
    <row r="63" spans="2:15" ht="14.25" customHeight="1" x14ac:dyDescent="0.4">
      <c r="B63" s="17" t="s">
        <v>58</v>
      </c>
      <c r="C63" s="18" t="s">
        <v>126</v>
      </c>
      <c r="D63" s="14">
        <v>130.249</v>
      </c>
      <c r="E63" s="14">
        <v>10919.286</v>
      </c>
      <c r="F63" s="15">
        <f t="shared" si="0"/>
        <v>11049.535</v>
      </c>
      <c r="I63" s="16">
        <f t="shared" si="1"/>
        <v>0</v>
      </c>
      <c r="K63" s="9">
        <v>1</v>
      </c>
      <c r="L63" s="16">
        <f t="shared" si="2"/>
        <v>1.1739235400389349E-2</v>
      </c>
      <c r="O63" s="16">
        <f t="shared" si="3"/>
        <v>0</v>
      </c>
    </row>
    <row r="64" spans="2:15" ht="14.25" customHeight="1" x14ac:dyDescent="0.4">
      <c r="B64" s="17" t="s">
        <v>59</v>
      </c>
      <c r="C64" s="18" t="s">
        <v>127</v>
      </c>
      <c r="D64" s="14">
        <v>205.48500000000001</v>
      </c>
      <c r="E64" s="14">
        <v>12.738</v>
      </c>
      <c r="F64" s="15">
        <f t="shared" si="0"/>
        <v>218.22300000000001</v>
      </c>
      <c r="I64" s="16">
        <f t="shared" si="1"/>
        <v>0</v>
      </c>
      <c r="K64" s="9">
        <v>1</v>
      </c>
      <c r="L64" s="16">
        <f t="shared" si="2"/>
        <v>2.3184425107293342E-4</v>
      </c>
      <c r="O64" s="16">
        <f t="shared" si="3"/>
        <v>0</v>
      </c>
    </row>
    <row r="65" spans="2:15" ht="14.25" customHeight="1" x14ac:dyDescent="0.4">
      <c r="B65" s="17" t="s">
        <v>60</v>
      </c>
      <c r="C65" s="18" t="s">
        <v>128</v>
      </c>
      <c r="D65" s="14">
        <v>755.90899999999999</v>
      </c>
      <c r="E65" s="14">
        <v>0</v>
      </c>
      <c r="F65" s="15">
        <f t="shared" si="0"/>
        <v>755.90899999999999</v>
      </c>
      <c r="I65" s="16">
        <f t="shared" si="1"/>
        <v>0</v>
      </c>
      <c r="K65" s="9">
        <v>1</v>
      </c>
      <c r="L65" s="16">
        <f t="shared" si="2"/>
        <v>8.0309204797060811E-4</v>
      </c>
      <c r="O65" s="16">
        <f t="shared" si="3"/>
        <v>0</v>
      </c>
    </row>
    <row r="66" spans="2:15" ht="14.25" customHeight="1" x14ac:dyDescent="0.4">
      <c r="B66" s="17" t="s">
        <v>61</v>
      </c>
      <c r="C66" s="18" t="s">
        <v>129</v>
      </c>
      <c r="D66" s="14">
        <v>502.57299999999998</v>
      </c>
      <c r="E66" s="14">
        <v>1.2709999999999999</v>
      </c>
      <c r="F66" s="15">
        <f t="shared" si="0"/>
        <v>503.84399999999999</v>
      </c>
      <c r="I66" s="16">
        <f t="shared" si="1"/>
        <v>0</v>
      </c>
      <c r="K66" s="9">
        <v>1</v>
      </c>
      <c r="L66" s="16">
        <f t="shared" si="2"/>
        <v>5.3529341470693302E-4</v>
      </c>
      <c r="O66" s="16">
        <f t="shared" si="3"/>
        <v>0</v>
      </c>
    </row>
    <row r="67" spans="2:15" ht="14.25" customHeight="1" x14ac:dyDescent="0.4">
      <c r="B67" s="17" t="s">
        <v>62</v>
      </c>
      <c r="C67" s="18" t="s">
        <v>130</v>
      </c>
      <c r="D67" s="14">
        <v>169.72200000000001</v>
      </c>
      <c r="E67" s="14">
        <v>208.50800000000001</v>
      </c>
      <c r="F67" s="15">
        <f t="shared" si="0"/>
        <v>378.23</v>
      </c>
      <c r="I67" s="16">
        <f t="shared" si="1"/>
        <v>0</v>
      </c>
      <c r="K67" s="9">
        <v>1</v>
      </c>
      <c r="L67" s="16">
        <f t="shared" si="2"/>
        <v>4.0183872040671975E-4</v>
      </c>
      <c r="O67" s="16">
        <f t="shared" si="3"/>
        <v>0</v>
      </c>
    </row>
    <row r="68" spans="2:15" ht="14.25" customHeight="1" x14ac:dyDescent="0.4">
      <c r="B68" s="17" t="s">
        <v>63</v>
      </c>
      <c r="C68" s="18" t="s">
        <v>131</v>
      </c>
      <c r="D68" s="14">
        <v>0</v>
      </c>
      <c r="E68" s="14">
        <v>0</v>
      </c>
      <c r="F68" s="15">
        <f t="shared" si="0"/>
        <v>0</v>
      </c>
      <c r="I68" s="16">
        <f t="shared" si="1"/>
        <v>0</v>
      </c>
      <c r="K68" s="9">
        <v>1</v>
      </c>
      <c r="L68" s="16">
        <f t="shared" si="2"/>
        <v>0</v>
      </c>
      <c r="O68" s="16">
        <f t="shared" si="3"/>
        <v>0</v>
      </c>
    </row>
    <row r="69" spans="2:15" ht="14.25" customHeight="1" x14ac:dyDescent="0.4">
      <c r="B69" s="17" t="s">
        <v>64</v>
      </c>
      <c r="C69" s="19" t="s">
        <v>132</v>
      </c>
      <c r="D69" s="14"/>
      <c r="E69" s="14"/>
      <c r="F69" s="15">
        <f t="shared" si="0"/>
        <v>0</v>
      </c>
      <c r="I69" s="16">
        <f t="shared" si="1"/>
        <v>0</v>
      </c>
      <c r="K69" s="9">
        <v>1</v>
      </c>
      <c r="L69" s="16">
        <f t="shared" si="2"/>
        <v>0</v>
      </c>
      <c r="O69" s="16">
        <f t="shared" si="3"/>
        <v>0</v>
      </c>
    </row>
    <row r="70" spans="2:15" ht="14.25" customHeight="1" x14ac:dyDescent="0.4">
      <c r="B70" s="20" t="s">
        <v>579</v>
      </c>
      <c r="C70" s="21" t="s">
        <v>184</v>
      </c>
      <c r="D70" s="22">
        <v>124057.549</v>
      </c>
      <c r="E70" s="22">
        <v>821282</v>
      </c>
      <c r="F70" s="15">
        <f t="shared" ref="F70" si="4">D70+E70</f>
        <v>945339.549</v>
      </c>
    </row>
  </sheetData>
  <mergeCells count="4">
    <mergeCell ref="H3:I3"/>
    <mergeCell ref="B2:E2"/>
    <mergeCell ref="K3:L3"/>
    <mergeCell ref="N3:O3"/>
  </mergeCells>
  <conditionalFormatting sqref="I5:I69">
    <cfRule type="cellIs" dxfId="2" priority="3" operator="equal">
      <formula>0</formula>
    </cfRule>
  </conditionalFormatting>
  <conditionalFormatting sqref="L5:L69">
    <cfRule type="cellIs" dxfId="1" priority="2" operator="equal">
      <formula>0</formula>
    </cfRule>
  </conditionalFormatting>
  <conditionalFormatting sqref="O5:O69">
    <cfRule type="cellIs" dxfId="0" priority="1" operator="equal">
      <formula>0</formula>
    </cfRule>
  </conditionalFormatting>
  <pageMargins left="0.23622047244094491" right="0.23622047244094491" top="0.82677165354330717" bottom="0.47244094488188981" header="7.874015748031496E-2" footer="7.874015748031496E-2"/>
  <pageSetup paperSize="9" fitToWidth="0" fitToHeight="0" orientation="landscape" r:id="rId1"/>
  <headerFooter>
    <oddHeader xml:space="preserve">&amp;R&amp;18&amp;G </oddHeader>
    <oddFooter>&amp;C&amp;"Verdana,Regular"&amp;8&amp;P / &amp;K000000&amp;N&amp;LV7DYVKSSWXFR-819035126-136</oddFooter>
    <firstHeader xml:space="preserve">&amp;L&amp;G&amp;R&amp;18 </firstHeader>
    <firstFooter xml:space="preserve">&amp;L&amp;"Verdana,Regular"&amp;8NIRAS A/S
Sortemosevej 19
3450 Allerød, Denmark&amp;C&amp;8Reg. No. 37295728 Denmark
FRI, FIDIC
www.niras.com&amp;R&amp;"Verdana,Regular"&amp;8T: +45 4810 4200   
F: +45 4810 4300 
E: niras@niras.dk  </first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9F4E8-02C0-41B0-BF32-E807A045C9CF}">
  <dimension ref="A1:J1659"/>
  <sheetViews>
    <sheetView zoomScale="120" zoomScaleNormal="120" workbookViewId="0"/>
  </sheetViews>
  <sheetFormatPr baseColWidth="10" defaultColWidth="11.41796875" defaultRowHeight="14.4" x14ac:dyDescent="0.55000000000000004"/>
  <cols>
    <col min="1" max="1" width="8.3125" style="28" bestFit="1" customWidth="1"/>
    <col min="2" max="2" width="57.89453125" customWidth="1"/>
    <col min="3" max="3" width="13.3125" bestFit="1" customWidth="1"/>
    <col min="4" max="4" width="27.41796875" style="24" bestFit="1" customWidth="1"/>
    <col min="5" max="5" width="14.1015625" bestFit="1" customWidth="1"/>
  </cols>
  <sheetData>
    <row r="1" spans="1:6" ht="23.1" x14ac:dyDescent="0.85">
      <c r="A1" s="23" t="s">
        <v>580</v>
      </c>
    </row>
    <row r="3" spans="1:6" s="28" customFormat="1" x14ac:dyDescent="0.55000000000000004">
      <c r="A3" s="25" t="s">
        <v>581</v>
      </c>
      <c r="B3" s="25" t="s">
        <v>582</v>
      </c>
      <c r="C3" s="26" t="s">
        <v>583</v>
      </c>
      <c r="D3" s="27" t="s">
        <v>584</v>
      </c>
    </row>
    <row r="4" spans="1:6" s="28" customFormat="1" x14ac:dyDescent="0.55000000000000004">
      <c r="A4" s="54" t="s">
        <v>585</v>
      </c>
      <c r="B4" s="55"/>
      <c r="C4" s="29">
        <v>18538157196.790089</v>
      </c>
      <c r="D4" s="30">
        <v>1</v>
      </c>
      <c r="E4" s="28" t="s">
        <v>586</v>
      </c>
      <c r="F4" s="28" t="s">
        <v>587</v>
      </c>
    </row>
    <row r="5" spans="1:6" x14ac:dyDescent="0.55000000000000004">
      <c r="A5" s="54" t="s">
        <v>588</v>
      </c>
      <c r="B5" s="31" t="s">
        <v>184</v>
      </c>
      <c r="C5" s="32">
        <v>38735989.119999953</v>
      </c>
      <c r="D5" s="33">
        <v>1</v>
      </c>
    </row>
    <row r="6" spans="1:6" x14ac:dyDescent="0.55000000000000004">
      <c r="A6" s="55"/>
      <c r="B6" s="31" t="s">
        <v>589</v>
      </c>
      <c r="C6" s="32">
        <v>8373482.0800000001</v>
      </c>
      <c r="D6" s="33">
        <v>0.21616802023719719</v>
      </c>
      <c r="E6" t="s">
        <v>590</v>
      </c>
      <c r="F6" t="s">
        <v>591</v>
      </c>
    </row>
    <row r="7" spans="1:6" x14ac:dyDescent="0.55000000000000004">
      <c r="A7" s="55"/>
      <c r="B7" s="31" t="s">
        <v>592</v>
      </c>
      <c r="C7" s="32">
        <v>2231684.86</v>
      </c>
      <c r="D7" s="33">
        <v>5.7612698441402356E-2</v>
      </c>
      <c r="F7" t="s">
        <v>593</v>
      </c>
    </row>
    <row r="8" spans="1:6" x14ac:dyDescent="0.55000000000000004">
      <c r="A8" s="55"/>
      <c r="B8" s="31" t="s">
        <v>594</v>
      </c>
      <c r="C8" s="32">
        <v>1488983.6</v>
      </c>
      <c r="D8" s="33">
        <v>3.8439281759071339E-2</v>
      </c>
      <c r="F8" t="s">
        <v>593</v>
      </c>
    </row>
    <row r="9" spans="1:6" x14ac:dyDescent="0.55000000000000004">
      <c r="A9" s="55"/>
      <c r="B9" s="31" t="s">
        <v>595</v>
      </c>
      <c r="C9" s="32">
        <v>1486889.6</v>
      </c>
      <c r="D9" s="33">
        <v>3.8385223503491162E-2</v>
      </c>
      <c r="F9" s="35" t="s">
        <v>596</v>
      </c>
    </row>
    <row r="10" spans="1:6" x14ac:dyDescent="0.55000000000000004">
      <c r="A10" s="55"/>
      <c r="B10" s="31" t="s">
        <v>597</v>
      </c>
      <c r="C10" s="32">
        <v>1260450.17</v>
      </c>
      <c r="D10" s="33">
        <v>3.2539511669503522E-2</v>
      </c>
      <c r="F10" t="s">
        <v>598</v>
      </c>
    </row>
    <row r="11" spans="1:6" x14ac:dyDescent="0.55000000000000004">
      <c r="A11" s="55"/>
      <c r="B11" s="31" t="s">
        <v>599</v>
      </c>
      <c r="C11" s="32">
        <v>776356</v>
      </c>
      <c r="D11" s="33">
        <v>2.0042240243173658E-2</v>
      </c>
      <c r="F11" t="s">
        <v>600</v>
      </c>
    </row>
    <row r="12" spans="1:6" x14ac:dyDescent="0.55000000000000004">
      <c r="A12" s="55"/>
      <c r="B12" s="31" t="s">
        <v>601</v>
      </c>
      <c r="C12" s="32">
        <v>717695.02</v>
      </c>
      <c r="D12" s="33">
        <v>1.8527860945454565E-2</v>
      </c>
    </row>
    <row r="13" spans="1:6" x14ac:dyDescent="0.55000000000000004">
      <c r="A13" s="55"/>
      <c r="B13" s="31" t="s">
        <v>602</v>
      </c>
      <c r="C13" s="32">
        <v>658101.75</v>
      </c>
      <c r="D13" s="33">
        <v>1.6989413848740795E-2</v>
      </c>
    </row>
    <row r="14" spans="1:6" x14ac:dyDescent="0.55000000000000004">
      <c r="A14" s="55"/>
      <c r="B14" s="31" t="s">
        <v>603</v>
      </c>
      <c r="C14" s="32">
        <v>640372.80000000005</v>
      </c>
      <c r="D14" s="33">
        <v>1.6531727072108409E-2</v>
      </c>
    </row>
    <row r="15" spans="1:6" x14ac:dyDescent="0.55000000000000004">
      <c r="A15" s="55"/>
      <c r="B15" s="31" t="s">
        <v>604</v>
      </c>
      <c r="C15" s="32">
        <v>546567.75</v>
      </c>
      <c r="D15" s="33">
        <v>1.4110075989199387E-2</v>
      </c>
    </row>
    <row r="16" spans="1:6" x14ac:dyDescent="0.55000000000000004">
      <c r="A16" s="55"/>
      <c r="B16" s="31" t="s">
        <v>605</v>
      </c>
      <c r="C16" s="32">
        <v>513333.6</v>
      </c>
      <c r="D16" s="33">
        <v>1.3252110289729465E-2</v>
      </c>
    </row>
    <row r="17" spans="1:6" x14ac:dyDescent="0.55000000000000004">
      <c r="A17" s="55"/>
      <c r="B17" s="31" t="s">
        <v>606</v>
      </c>
      <c r="C17" s="32">
        <v>493750.8</v>
      </c>
      <c r="D17" s="33">
        <v>1.2746564918489954E-2</v>
      </c>
    </row>
    <row r="18" spans="1:6" x14ac:dyDescent="0.55000000000000004">
      <c r="A18" s="55"/>
      <c r="B18" s="31" t="s">
        <v>607</v>
      </c>
      <c r="C18" s="32">
        <v>484787.34</v>
      </c>
      <c r="D18" s="33">
        <v>1.2515166154610914E-2</v>
      </c>
    </row>
    <row r="19" spans="1:6" x14ac:dyDescent="0.55000000000000004">
      <c r="A19" s="55"/>
      <c r="B19" s="31" t="s">
        <v>608</v>
      </c>
      <c r="C19" s="32">
        <v>476407.59</v>
      </c>
      <c r="D19" s="33">
        <v>1.2298836323093242E-2</v>
      </c>
    </row>
    <row r="20" spans="1:6" x14ac:dyDescent="0.55000000000000004">
      <c r="A20" s="55"/>
      <c r="B20" s="31" t="s">
        <v>609</v>
      </c>
      <c r="C20" s="32">
        <v>439827.05</v>
      </c>
      <c r="D20" s="33">
        <v>1.1354480935996312E-2</v>
      </c>
    </row>
    <row r="21" spans="1:6" x14ac:dyDescent="0.55000000000000004">
      <c r="A21" s="54" t="s">
        <v>610</v>
      </c>
      <c r="B21" s="31" t="s">
        <v>184</v>
      </c>
      <c r="C21" s="32">
        <v>348171.51</v>
      </c>
      <c r="D21" s="33">
        <v>1</v>
      </c>
    </row>
    <row r="22" spans="1:6" x14ac:dyDescent="0.55000000000000004">
      <c r="A22" s="55"/>
      <c r="B22" s="31" t="s">
        <v>611</v>
      </c>
      <c r="C22" s="32">
        <v>63000</v>
      </c>
      <c r="D22" s="33">
        <v>0.18094530480107346</v>
      </c>
      <c r="F22" t="s">
        <v>612</v>
      </c>
    </row>
    <row r="23" spans="1:6" x14ac:dyDescent="0.55000000000000004">
      <c r="A23" s="55"/>
      <c r="B23" s="31" t="s">
        <v>613</v>
      </c>
      <c r="C23" s="32">
        <v>60000</v>
      </c>
      <c r="D23" s="33">
        <v>0.17232886171530806</v>
      </c>
      <c r="F23" t="s">
        <v>612</v>
      </c>
    </row>
    <row r="24" spans="1:6" x14ac:dyDescent="0.55000000000000004">
      <c r="A24" s="55"/>
      <c r="B24" s="31" t="s">
        <v>614</v>
      </c>
      <c r="C24" s="32">
        <v>48563</v>
      </c>
      <c r="D24" s="33">
        <v>0.1394801085246751</v>
      </c>
      <c r="F24" t="s">
        <v>615</v>
      </c>
    </row>
    <row r="25" spans="1:6" x14ac:dyDescent="0.55000000000000004">
      <c r="A25" s="55"/>
      <c r="B25" s="31" t="s">
        <v>616</v>
      </c>
      <c r="C25" s="32">
        <v>34000</v>
      </c>
      <c r="D25" s="33">
        <v>9.7653021638674564E-2</v>
      </c>
      <c r="F25" t="s">
        <v>617</v>
      </c>
    </row>
    <row r="26" spans="1:6" x14ac:dyDescent="0.55000000000000004">
      <c r="A26" s="55"/>
      <c r="B26" s="31" t="s">
        <v>618</v>
      </c>
      <c r="C26" s="32">
        <v>17812.21</v>
      </c>
      <c r="D26" s="33">
        <v>5.1159297898900453E-2</v>
      </c>
      <c r="F26" t="s">
        <v>619</v>
      </c>
    </row>
    <row r="27" spans="1:6" x14ac:dyDescent="0.55000000000000004">
      <c r="A27" s="55"/>
      <c r="B27" s="31" t="s">
        <v>620</v>
      </c>
      <c r="C27" s="32">
        <v>16020</v>
      </c>
      <c r="D27" s="33">
        <v>4.6011806077987251E-2</v>
      </c>
      <c r="F27" t="s">
        <v>621</v>
      </c>
    </row>
    <row r="28" spans="1:6" x14ac:dyDescent="0.55000000000000004">
      <c r="A28" s="55"/>
      <c r="B28" s="31" t="s">
        <v>622</v>
      </c>
      <c r="C28" s="32">
        <v>15109.96</v>
      </c>
      <c r="D28" s="33">
        <v>4.3398036789397271E-2</v>
      </c>
      <c r="F28" t="s">
        <v>623</v>
      </c>
    </row>
    <row r="29" spans="1:6" x14ac:dyDescent="0.55000000000000004">
      <c r="A29" s="55"/>
      <c r="B29" s="31" t="s">
        <v>624</v>
      </c>
      <c r="C29" s="32">
        <v>15000</v>
      </c>
      <c r="D29" s="33">
        <v>4.3082215428827016E-2</v>
      </c>
      <c r="F29" s="35" t="s">
        <v>625</v>
      </c>
    </row>
    <row r="30" spans="1:6" x14ac:dyDescent="0.55000000000000004">
      <c r="A30" s="55"/>
      <c r="B30" s="31" t="s">
        <v>626</v>
      </c>
      <c r="C30" s="32">
        <v>11130.4</v>
      </c>
      <c r="D30" s="33">
        <v>3.1968152707267744E-2</v>
      </c>
      <c r="F30" t="s">
        <v>627</v>
      </c>
    </row>
    <row r="31" spans="1:6" x14ac:dyDescent="0.55000000000000004">
      <c r="A31" s="55"/>
      <c r="B31" s="31" t="s">
        <v>628</v>
      </c>
      <c r="C31" s="32">
        <v>10171.15</v>
      </c>
      <c r="D31" s="33">
        <v>2.921304503059426E-2</v>
      </c>
      <c r="F31" t="s">
        <v>629</v>
      </c>
    </row>
    <row r="32" spans="1:6" x14ac:dyDescent="0.55000000000000004">
      <c r="A32" s="55"/>
      <c r="B32" s="31" t="s">
        <v>630</v>
      </c>
      <c r="C32" s="32">
        <v>8109</v>
      </c>
      <c r="D32" s="33">
        <v>2.3290245660823886E-2</v>
      </c>
      <c r="F32" t="s">
        <v>631</v>
      </c>
    </row>
    <row r="33" spans="1:6" x14ac:dyDescent="0.55000000000000004">
      <c r="A33" s="55"/>
      <c r="B33" s="31" t="s">
        <v>632</v>
      </c>
      <c r="C33" s="32">
        <v>7000</v>
      </c>
      <c r="D33" s="33">
        <v>2.0105033866785939E-2</v>
      </c>
      <c r="F33" t="s">
        <v>633</v>
      </c>
    </row>
    <row r="34" spans="1:6" x14ac:dyDescent="0.55000000000000004">
      <c r="A34" s="55"/>
      <c r="B34" s="31" t="s">
        <v>634</v>
      </c>
      <c r="C34" s="32">
        <v>7000</v>
      </c>
      <c r="D34" s="33">
        <v>2.0105033866785939E-2</v>
      </c>
      <c r="F34" t="s">
        <v>635</v>
      </c>
    </row>
    <row r="35" spans="1:6" x14ac:dyDescent="0.55000000000000004">
      <c r="A35" s="55"/>
      <c r="B35" s="31" t="s">
        <v>636</v>
      </c>
      <c r="C35" s="32">
        <v>7000</v>
      </c>
      <c r="D35" s="33">
        <v>2.0105033866785939E-2</v>
      </c>
      <c r="F35" t="s">
        <v>635</v>
      </c>
    </row>
    <row r="36" spans="1:6" x14ac:dyDescent="0.55000000000000004">
      <c r="A36" s="55"/>
      <c r="B36" s="31" t="s">
        <v>637</v>
      </c>
      <c r="C36" s="32">
        <v>5000</v>
      </c>
      <c r="D36" s="33">
        <v>1.4360738476275671E-2</v>
      </c>
      <c r="F36" t="s">
        <v>638</v>
      </c>
    </row>
    <row r="37" spans="1:6" x14ac:dyDescent="0.55000000000000004">
      <c r="A37" s="54" t="s">
        <v>639</v>
      </c>
      <c r="B37" s="31" t="s">
        <v>184</v>
      </c>
      <c r="C37" s="32">
        <v>607121.18999999994</v>
      </c>
      <c r="D37" s="33">
        <v>1</v>
      </c>
    </row>
    <row r="38" spans="1:6" x14ac:dyDescent="0.55000000000000004">
      <c r="A38" s="55"/>
      <c r="B38" s="31" t="s">
        <v>640</v>
      </c>
      <c r="C38" s="32">
        <v>279076</v>
      </c>
      <c r="D38" s="33">
        <v>0.45967099254104443</v>
      </c>
    </row>
    <row r="39" spans="1:6" x14ac:dyDescent="0.55000000000000004">
      <c r="A39" s="55"/>
      <c r="B39" s="31" t="s">
        <v>641</v>
      </c>
      <c r="C39" s="32">
        <v>46256.68</v>
      </c>
      <c r="D39" s="33">
        <v>7.6190191945038191E-2</v>
      </c>
    </row>
    <row r="40" spans="1:6" x14ac:dyDescent="0.55000000000000004">
      <c r="A40" s="55"/>
      <c r="B40" s="31" t="s">
        <v>642</v>
      </c>
      <c r="C40" s="32">
        <v>42242</v>
      </c>
      <c r="D40" s="33">
        <v>6.9577541841357907E-2</v>
      </c>
    </row>
    <row r="41" spans="1:6" x14ac:dyDescent="0.55000000000000004">
      <c r="A41" s="55"/>
      <c r="B41" s="31" t="s">
        <v>643</v>
      </c>
      <c r="C41" s="32">
        <v>37000</v>
      </c>
      <c r="D41" s="33">
        <v>6.0943351359553109E-2</v>
      </c>
    </row>
    <row r="42" spans="1:6" x14ac:dyDescent="0.55000000000000004">
      <c r="A42" s="55"/>
      <c r="B42" s="31" t="s">
        <v>644</v>
      </c>
      <c r="C42" s="32">
        <v>29041.68</v>
      </c>
      <c r="D42" s="33">
        <v>4.7835062386802879E-2</v>
      </c>
    </row>
    <row r="43" spans="1:6" x14ac:dyDescent="0.55000000000000004">
      <c r="A43" s="55"/>
      <c r="B43" s="31" t="s">
        <v>645</v>
      </c>
      <c r="C43" s="32">
        <v>22466</v>
      </c>
      <c r="D43" s="33">
        <v>3.7004144098478922E-2</v>
      </c>
    </row>
    <row r="44" spans="1:6" x14ac:dyDescent="0.55000000000000004">
      <c r="A44" s="55"/>
      <c r="B44" s="31" t="s">
        <v>646</v>
      </c>
      <c r="C44" s="32">
        <v>16733.599999999999</v>
      </c>
      <c r="D44" s="33">
        <v>2.7562207143519403E-2</v>
      </c>
    </row>
    <row r="45" spans="1:6" x14ac:dyDescent="0.55000000000000004">
      <c r="A45" s="55"/>
      <c r="B45" s="31" t="s">
        <v>647</v>
      </c>
      <c r="C45" s="32">
        <v>10739</v>
      </c>
      <c r="D45" s="33">
        <v>1.7688395952709213E-2</v>
      </c>
    </row>
    <row r="46" spans="1:6" x14ac:dyDescent="0.55000000000000004">
      <c r="A46" s="55"/>
      <c r="B46" s="31" t="s">
        <v>648</v>
      </c>
      <c r="C46" s="32">
        <v>9690</v>
      </c>
      <c r="D46" s="33">
        <v>1.5960569585785667E-2</v>
      </c>
    </row>
    <row r="47" spans="1:6" x14ac:dyDescent="0.55000000000000004">
      <c r="A47" s="55"/>
      <c r="B47" s="31" t="s">
        <v>649</v>
      </c>
      <c r="C47" s="32">
        <v>6965</v>
      </c>
      <c r="D47" s="33">
        <v>1.1472174114034795E-2</v>
      </c>
    </row>
    <row r="48" spans="1:6" x14ac:dyDescent="0.55000000000000004">
      <c r="A48" s="55"/>
      <c r="B48" s="31" t="s">
        <v>650</v>
      </c>
      <c r="C48" s="32">
        <v>6700</v>
      </c>
      <c r="D48" s="33">
        <v>1.1035687948892051E-2</v>
      </c>
    </row>
    <row r="49" spans="1:4" x14ac:dyDescent="0.55000000000000004">
      <c r="A49" s="55"/>
      <c r="B49" s="31" t="s">
        <v>651</v>
      </c>
      <c r="C49" s="32">
        <v>6617.5</v>
      </c>
      <c r="D49" s="33">
        <v>1.0899800746536291E-2</v>
      </c>
    </row>
    <row r="50" spans="1:4" x14ac:dyDescent="0.55000000000000004">
      <c r="A50" s="55"/>
      <c r="B50" s="31" t="s">
        <v>652</v>
      </c>
      <c r="C50" s="32">
        <v>6430</v>
      </c>
      <c r="D50" s="33">
        <v>1.0590966195727743E-2</v>
      </c>
    </row>
    <row r="51" spans="1:4" x14ac:dyDescent="0.55000000000000004">
      <c r="A51" s="55"/>
      <c r="B51" s="31" t="s">
        <v>653</v>
      </c>
      <c r="C51" s="32">
        <v>5948</v>
      </c>
      <c r="D51" s="33">
        <v>9.7970555104492409E-3</v>
      </c>
    </row>
    <row r="52" spans="1:4" x14ac:dyDescent="0.55000000000000004">
      <c r="A52" s="55"/>
      <c r="B52" s="31" t="s">
        <v>654</v>
      </c>
      <c r="C52" s="32">
        <v>5856.8</v>
      </c>
      <c r="D52" s="33">
        <v>9.6468383849359646E-3</v>
      </c>
    </row>
    <row r="53" spans="1:4" x14ac:dyDescent="0.55000000000000004">
      <c r="A53" s="54" t="s">
        <v>655</v>
      </c>
      <c r="B53" s="31" t="s">
        <v>184</v>
      </c>
      <c r="C53" s="32">
        <v>287887408.71000004</v>
      </c>
      <c r="D53" s="33">
        <v>1</v>
      </c>
    </row>
    <row r="54" spans="1:4" x14ac:dyDescent="0.55000000000000004">
      <c r="A54" s="55"/>
      <c r="B54" s="31" t="s">
        <v>656</v>
      </c>
      <c r="C54" s="32">
        <v>90862200.530000001</v>
      </c>
      <c r="D54" s="33">
        <v>0.31561713982958162</v>
      </c>
    </row>
    <row r="55" spans="1:4" x14ac:dyDescent="0.55000000000000004">
      <c r="A55" s="55"/>
      <c r="B55" s="31" t="s">
        <v>657</v>
      </c>
      <c r="C55" s="32">
        <v>25645351</v>
      </c>
      <c r="D55" s="33">
        <v>8.9081183212960657E-2</v>
      </c>
    </row>
    <row r="56" spans="1:4" x14ac:dyDescent="0.55000000000000004">
      <c r="A56" s="55"/>
      <c r="B56" s="31" t="s">
        <v>658</v>
      </c>
      <c r="C56" s="32">
        <v>19745128.52</v>
      </c>
      <c r="D56" s="33">
        <v>6.8586287286673306E-2</v>
      </c>
    </row>
    <row r="57" spans="1:4" x14ac:dyDescent="0.55000000000000004">
      <c r="A57" s="55"/>
      <c r="B57" s="31" t="s">
        <v>659</v>
      </c>
      <c r="C57" s="32">
        <v>18684656.390000001</v>
      </c>
      <c r="D57" s="33">
        <v>6.4902652303289052E-2</v>
      </c>
    </row>
    <row r="58" spans="1:4" x14ac:dyDescent="0.55000000000000004">
      <c r="A58" s="55"/>
      <c r="B58" s="31" t="s">
        <v>660</v>
      </c>
      <c r="C58" s="32">
        <v>16391057.6</v>
      </c>
      <c r="D58" s="33">
        <v>5.6935652981306095E-2</v>
      </c>
    </row>
    <row r="59" spans="1:4" x14ac:dyDescent="0.55000000000000004">
      <c r="A59" s="55"/>
      <c r="B59" s="31" t="s">
        <v>661</v>
      </c>
      <c r="C59" s="32">
        <v>15077248.77</v>
      </c>
      <c r="D59" s="33">
        <v>5.2372032655265889E-2</v>
      </c>
    </row>
    <row r="60" spans="1:4" x14ac:dyDescent="0.55000000000000004">
      <c r="A60" s="55"/>
      <c r="B60" s="31" t="s">
        <v>662</v>
      </c>
      <c r="C60" s="32">
        <v>11009231</v>
      </c>
      <c r="D60" s="33">
        <v>3.8241446714642593E-2</v>
      </c>
    </row>
    <row r="61" spans="1:4" x14ac:dyDescent="0.55000000000000004">
      <c r="A61" s="55"/>
      <c r="B61" s="31" t="s">
        <v>663</v>
      </c>
      <c r="C61" s="32">
        <v>9648356</v>
      </c>
      <c r="D61" s="33">
        <v>3.3514338272845952E-2</v>
      </c>
    </row>
    <row r="62" spans="1:4" x14ac:dyDescent="0.55000000000000004">
      <c r="A62" s="55"/>
      <c r="B62" s="31" t="s">
        <v>664</v>
      </c>
      <c r="C62" s="32">
        <v>7174836.3600000003</v>
      </c>
      <c r="D62" s="33">
        <v>2.4922369450438474E-2</v>
      </c>
    </row>
    <row r="63" spans="1:4" x14ac:dyDescent="0.55000000000000004">
      <c r="A63" s="55"/>
      <c r="B63" s="31" t="s">
        <v>665</v>
      </c>
      <c r="C63" s="32">
        <v>6053154.0499999998</v>
      </c>
      <c r="D63" s="33">
        <v>2.1026115998347021E-2</v>
      </c>
    </row>
    <row r="64" spans="1:4" x14ac:dyDescent="0.55000000000000004">
      <c r="A64" s="55"/>
      <c r="B64" s="31" t="s">
        <v>666</v>
      </c>
      <c r="C64" s="32">
        <v>3966437.56</v>
      </c>
      <c r="D64" s="33">
        <v>1.377773893541674E-2</v>
      </c>
    </row>
    <row r="65" spans="1:4" x14ac:dyDescent="0.55000000000000004">
      <c r="A65" s="55"/>
      <c r="B65" s="31" t="s">
        <v>667</v>
      </c>
      <c r="C65" s="32">
        <v>3420000</v>
      </c>
      <c r="D65" s="33">
        <v>1.1879644251635528E-2</v>
      </c>
    </row>
    <row r="66" spans="1:4" x14ac:dyDescent="0.55000000000000004">
      <c r="A66" s="55"/>
      <c r="B66" s="31" t="s">
        <v>668</v>
      </c>
      <c r="C66" s="32">
        <v>3349084.1</v>
      </c>
      <c r="D66" s="33">
        <v>1.1633312186201446E-2</v>
      </c>
    </row>
    <row r="67" spans="1:4" x14ac:dyDescent="0.55000000000000004">
      <c r="A67" s="55"/>
      <c r="B67" s="31" t="s">
        <v>669</v>
      </c>
      <c r="C67" s="32">
        <v>2995715.2</v>
      </c>
      <c r="D67" s="33">
        <v>1.0405856975209703E-2</v>
      </c>
    </row>
    <row r="68" spans="1:4" x14ac:dyDescent="0.55000000000000004">
      <c r="A68" s="55"/>
      <c r="B68" s="31" t="s">
        <v>670</v>
      </c>
      <c r="C68" s="32">
        <v>2685734.87</v>
      </c>
      <c r="D68" s="33">
        <v>9.329115441465672E-3</v>
      </c>
    </row>
    <row r="69" spans="1:4" x14ac:dyDescent="0.55000000000000004">
      <c r="A69" s="54" t="s">
        <v>671</v>
      </c>
      <c r="B69" s="31" t="s">
        <v>184</v>
      </c>
      <c r="C69" s="32">
        <v>16508065.650000004</v>
      </c>
      <c r="D69" s="33">
        <v>1</v>
      </c>
    </row>
    <row r="70" spans="1:4" x14ac:dyDescent="0.55000000000000004">
      <c r="A70" s="55"/>
      <c r="B70" s="31" t="s">
        <v>672</v>
      </c>
      <c r="C70" s="32">
        <v>3801587.57</v>
      </c>
      <c r="D70" s="33">
        <v>0.23028667625876559</v>
      </c>
    </row>
    <row r="71" spans="1:4" x14ac:dyDescent="0.55000000000000004">
      <c r="A71" s="55"/>
      <c r="B71" s="31" t="s">
        <v>673</v>
      </c>
      <c r="C71" s="32">
        <v>3057877.05</v>
      </c>
      <c r="D71" s="33">
        <v>0.18523533373517928</v>
      </c>
    </row>
    <row r="72" spans="1:4" x14ac:dyDescent="0.55000000000000004">
      <c r="A72" s="55"/>
      <c r="B72" s="31" t="s">
        <v>674</v>
      </c>
      <c r="C72" s="32">
        <v>1592308</v>
      </c>
      <c r="D72" s="33">
        <v>9.6456364649846152E-2</v>
      </c>
    </row>
    <row r="73" spans="1:4" x14ac:dyDescent="0.55000000000000004">
      <c r="A73" s="55"/>
      <c r="B73" s="31" t="s">
        <v>675</v>
      </c>
      <c r="C73" s="32">
        <v>800000</v>
      </c>
      <c r="D73" s="33">
        <v>4.8461159348490948E-2</v>
      </c>
    </row>
    <row r="74" spans="1:4" x14ac:dyDescent="0.55000000000000004">
      <c r="A74" s="55"/>
      <c r="B74" s="31" t="s">
        <v>676</v>
      </c>
      <c r="C74" s="32">
        <v>708089.83</v>
      </c>
      <c r="D74" s="33">
        <v>4.2893567605844833E-2</v>
      </c>
    </row>
    <row r="75" spans="1:4" x14ac:dyDescent="0.55000000000000004">
      <c r="A75" s="55"/>
      <c r="B75" s="31" t="s">
        <v>677</v>
      </c>
      <c r="C75" s="32">
        <v>627525.6</v>
      </c>
      <c r="D75" s="33">
        <v>3.8013272621071736E-2</v>
      </c>
    </row>
    <row r="76" spans="1:4" x14ac:dyDescent="0.55000000000000004">
      <c r="A76" s="55"/>
      <c r="B76" s="31" t="s">
        <v>678</v>
      </c>
      <c r="C76" s="32">
        <v>514437.5</v>
      </c>
      <c r="D76" s="33">
        <v>3.1162797077924142E-2</v>
      </c>
    </row>
    <row r="77" spans="1:4" x14ac:dyDescent="0.55000000000000004">
      <c r="A77" s="55"/>
      <c r="B77" s="31" t="s">
        <v>679</v>
      </c>
      <c r="C77" s="32">
        <v>457880.37</v>
      </c>
      <c r="D77" s="33">
        <v>2.7736766966394991E-2</v>
      </c>
    </row>
    <row r="78" spans="1:4" x14ac:dyDescent="0.55000000000000004">
      <c r="A78" s="55"/>
      <c r="B78" s="31" t="s">
        <v>680</v>
      </c>
      <c r="C78" s="32">
        <v>334458</v>
      </c>
      <c r="D78" s="33">
        <v>2.0260278041721983E-2</v>
      </c>
    </row>
    <row r="79" spans="1:4" x14ac:dyDescent="0.55000000000000004">
      <c r="A79" s="55"/>
      <c r="B79" s="31" t="s">
        <v>681</v>
      </c>
      <c r="C79" s="32">
        <v>333450</v>
      </c>
      <c r="D79" s="33">
        <v>2.0199216980942885E-2</v>
      </c>
    </row>
    <row r="80" spans="1:4" x14ac:dyDescent="0.55000000000000004">
      <c r="A80" s="55"/>
      <c r="B80" s="31" t="s">
        <v>682</v>
      </c>
      <c r="C80" s="32">
        <v>315710.05</v>
      </c>
      <c r="D80" s="33">
        <v>1.9124593801212557E-2</v>
      </c>
    </row>
    <row r="81" spans="1:4" x14ac:dyDescent="0.55000000000000004">
      <c r="A81" s="55"/>
      <c r="B81" s="31" t="s">
        <v>683</v>
      </c>
      <c r="C81" s="32">
        <v>282406.21999999997</v>
      </c>
      <c r="D81" s="33">
        <v>1.7107166035531238E-2</v>
      </c>
    </row>
    <row r="82" spans="1:4" x14ac:dyDescent="0.55000000000000004">
      <c r="A82" s="55"/>
      <c r="B82" s="31" t="s">
        <v>684</v>
      </c>
      <c r="C82" s="32">
        <v>225586.93</v>
      </c>
      <c r="D82" s="33">
        <v>1.3665255202083591E-2</v>
      </c>
    </row>
    <row r="83" spans="1:4" x14ac:dyDescent="0.55000000000000004">
      <c r="A83" s="55"/>
      <c r="B83" s="31" t="s">
        <v>685</v>
      </c>
      <c r="C83" s="32">
        <v>205200</v>
      </c>
      <c r="D83" s="33">
        <v>1.2430287372887929E-2</v>
      </c>
    </row>
    <row r="84" spans="1:4" x14ac:dyDescent="0.55000000000000004">
      <c r="A84" s="55"/>
      <c r="B84" s="31" t="s">
        <v>686</v>
      </c>
      <c r="C84" s="32">
        <v>201137.41</v>
      </c>
      <c r="D84" s="33">
        <v>1.2184190096190947E-2</v>
      </c>
    </row>
    <row r="85" spans="1:4" x14ac:dyDescent="0.55000000000000004">
      <c r="A85" s="54" t="s">
        <v>687</v>
      </c>
      <c r="B85" s="31" t="s">
        <v>184</v>
      </c>
      <c r="C85" s="32">
        <v>0</v>
      </c>
      <c r="D85" s="33"/>
    </row>
    <row r="86" spans="1:4" x14ac:dyDescent="0.55000000000000004">
      <c r="A86" s="55"/>
      <c r="B86" s="31" t="s">
        <v>688</v>
      </c>
      <c r="C86" s="32">
        <v>0</v>
      </c>
      <c r="D86" s="33"/>
    </row>
    <row r="87" spans="1:4" x14ac:dyDescent="0.55000000000000004">
      <c r="A87" s="54" t="s">
        <v>689</v>
      </c>
      <c r="B87" s="31" t="s">
        <v>184</v>
      </c>
      <c r="C87" s="32">
        <v>39341235.550000004</v>
      </c>
      <c r="D87" s="33">
        <v>1</v>
      </c>
    </row>
    <row r="88" spans="1:4" x14ac:dyDescent="0.55000000000000004">
      <c r="A88" s="55"/>
      <c r="B88" s="31" t="s">
        <v>690</v>
      </c>
      <c r="C88" s="32">
        <v>9701360.5999999996</v>
      </c>
      <c r="D88" s="33">
        <v>0.24659521909702703</v>
      </c>
    </row>
    <row r="89" spans="1:4" x14ac:dyDescent="0.55000000000000004">
      <c r="A89" s="55"/>
      <c r="B89" s="31" t="s">
        <v>691</v>
      </c>
      <c r="C89" s="32">
        <v>6079260</v>
      </c>
      <c r="D89" s="33">
        <v>0.15452641268151526</v>
      </c>
    </row>
    <row r="90" spans="1:4" x14ac:dyDescent="0.55000000000000004">
      <c r="A90" s="55"/>
      <c r="B90" s="31" t="s">
        <v>692</v>
      </c>
      <c r="C90" s="32">
        <v>3372403</v>
      </c>
      <c r="D90" s="33">
        <v>8.5721837477979249E-2</v>
      </c>
    </row>
    <row r="91" spans="1:4" x14ac:dyDescent="0.55000000000000004">
      <c r="A91" s="55"/>
      <c r="B91" s="31" t="s">
        <v>693</v>
      </c>
      <c r="C91" s="32">
        <v>3347099</v>
      </c>
      <c r="D91" s="33">
        <v>8.5078644663970138E-2</v>
      </c>
    </row>
    <row r="92" spans="1:4" x14ac:dyDescent="0.55000000000000004">
      <c r="A92" s="55"/>
      <c r="B92" s="31" t="s">
        <v>694</v>
      </c>
      <c r="C92" s="32">
        <v>2901853</v>
      </c>
      <c r="D92" s="33">
        <v>7.3761104841558539E-2</v>
      </c>
    </row>
    <row r="93" spans="1:4" x14ac:dyDescent="0.55000000000000004">
      <c r="A93" s="55"/>
      <c r="B93" s="31" t="s">
        <v>695</v>
      </c>
      <c r="C93" s="32">
        <v>2798610.52</v>
      </c>
      <c r="D93" s="33">
        <v>7.1136823256177567E-2</v>
      </c>
    </row>
    <row r="94" spans="1:4" x14ac:dyDescent="0.55000000000000004">
      <c r="A94" s="55"/>
      <c r="B94" s="31" t="s">
        <v>696</v>
      </c>
      <c r="C94" s="32">
        <v>2257145</v>
      </c>
      <c r="D94" s="33">
        <v>5.7373515814756859E-2</v>
      </c>
    </row>
    <row r="95" spans="1:4" x14ac:dyDescent="0.55000000000000004">
      <c r="A95" s="55"/>
      <c r="B95" s="31" t="s">
        <v>697</v>
      </c>
      <c r="C95" s="32">
        <v>2147004</v>
      </c>
      <c r="D95" s="33">
        <v>5.4573883356340079E-2</v>
      </c>
    </row>
    <row r="96" spans="1:4" x14ac:dyDescent="0.55000000000000004">
      <c r="A96" s="55"/>
      <c r="B96" s="31" t="s">
        <v>698</v>
      </c>
      <c r="C96" s="32">
        <v>1629047.52</v>
      </c>
      <c r="D96" s="33">
        <v>4.1408143318976159E-2</v>
      </c>
    </row>
    <row r="97" spans="1:8" x14ac:dyDescent="0.55000000000000004">
      <c r="A97" s="55"/>
      <c r="B97" s="31" t="s">
        <v>699</v>
      </c>
      <c r="C97" s="32">
        <v>1270162.43</v>
      </c>
      <c r="D97" s="33">
        <v>3.2285778833400156E-2</v>
      </c>
    </row>
    <row r="98" spans="1:8" x14ac:dyDescent="0.55000000000000004">
      <c r="A98" s="55"/>
      <c r="B98" s="31" t="s">
        <v>700</v>
      </c>
      <c r="C98" s="32">
        <v>919325</v>
      </c>
      <c r="D98" s="33">
        <v>2.3367974776277708E-2</v>
      </c>
    </row>
    <row r="99" spans="1:8" x14ac:dyDescent="0.55000000000000004">
      <c r="A99" s="55"/>
      <c r="B99" s="31" t="s">
        <v>701</v>
      </c>
      <c r="C99" s="32">
        <v>682667.68</v>
      </c>
      <c r="D99" s="33">
        <v>1.7352471788344734E-2</v>
      </c>
    </row>
    <row r="100" spans="1:8" x14ac:dyDescent="0.55000000000000004">
      <c r="A100" s="55"/>
      <c r="B100" s="31" t="s">
        <v>702</v>
      </c>
      <c r="C100" s="32">
        <v>546510.52</v>
      </c>
      <c r="D100" s="33">
        <v>1.3891544389993109E-2</v>
      </c>
    </row>
    <row r="101" spans="1:8" x14ac:dyDescent="0.55000000000000004">
      <c r="A101" s="55"/>
      <c r="B101" s="31" t="s">
        <v>703</v>
      </c>
      <c r="C101" s="32">
        <v>500156</v>
      </c>
      <c r="D101" s="33">
        <v>1.271327636277046E-2</v>
      </c>
    </row>
    <row r="102" spans="1:8" x14ac:dyDescent="0.55000000000000004">
      <c r="A102" s="55"/>
      <c r="B102" s="31" t="s">
        <v>704</v>
      </c>
      <c r="C102" s="32">
        <v>235096.9</v>
      </c>
      <c r="D102" s="33">
        <v>5.9758392616115989E-3</v>
      </c>
    </row>
    <row r="103" spans="1:8" x14ac:dyDescent="0.55000000000000004">
      <c r="A103" s="54" t="s">
        <v>705</v>
      </c>
      <c r="B103" s="31" t="s">
        <v>184</v>
      </c>
      <c r="C103" s="32">
        <v>2079090.83</v>
      </c>
      <c r="D103" s="33">
        <v>1</v>
      </c>
    </row>
    <row r="104" spans="1:8" x14ac:dyDescent="0.55000000000000004">
      <c r="A104" s="55"/>
      <c r="B104" s="31" t="s">
        <v>706</v>
      </c>
      <c r="C104" s="32">
        <v>1097760.8</v>
      </c>
      <c r="D104" s="33">
        <v>0.52800040486927646</v>
      </c>
      <c r="E104" t="s">
        <v>707</v>
      </c>
    </row>
    <row r="105" spans="1:8" x14ac:dyDescent="0.55000000000000004">
      <c r="A105" s="55"/>
      <c r="B105" s="31" t="s">
        <v>708</v>
      </c>
      <c r="C105" s="32">
        <v>933042.4</v>
      </c>
      <c r="D105" s="33">
        <v>0.44877423657339682</v>
      </c>
      <c r="E105" t="s">
        <v>709</v>
      </c>
    </row>
    <row r="106" spans="1:8" x14ac:dyDescent="0.55000000000000004">
      <c r="A106" s="55"/>
      <c r="B106" s="31" t="s">
        <v>710</v>
      </c>
      <c r="C106" s="32">
        <v>85102.63</v>
      </c>
      <c r="D106" s="33">
        <v>4.093261764807072E-2</v>
      </c>
    </row>
    <row r="107" spans="1:8" x14ac:dyDescent="0.55000000000000004">
      <c r="A107" s="55"/>
      <c r="B107" s="31" t="s">
        <v>711</v>
      </c>
      <c r="C107" s="32">
        <v>-36815</v>
      </c>
      <c r="D107" s="33">
        <v>-1.7707259090744006E-2</v>
      </c>
    </row>
    <row r="108" spans="1:8" x14ac:dyDescent="0.55000000000000004">
      <c r="A108" s="54" t="s">
        <v>712</v>
      </c>
      <c r="B108" s="31" t="s">
        <v>184</v>
      </c>
      <c r="C108" s="32">
        <v>21420</v>
      </c>
      <c r="D108" s="33">
        <v>1</v>
      </c>
    </row>
    <row r="109" spans="1:8" x14ac:dyDescent="0.55000000000000004">
      <c r="A109" s="55"/>
      <c r="B109" s="31" t="s">
        <v>713</v>
      </c>
      <c r="C109" s="32">
        <v>21420</v>
      </c>
      <c r="D109" s="33">
        <v>1</v>
      </c>
    </row>
    <row r="110" spans="1:8" x14ac:dyDescent="0.55000000000000004">
      <c r="A110" s="54" t="s">
        <v>714</v>
      </c>
      <c r="B110" s="31" t="s">
        <v>184</v>
      </c>
      <c r="C110" s="32">
        <v>2481435.9400000004</v>
      </c>
      <c r="D110" s="33">
        <v>1</v>
      </c>
    </row>
    <row r="111" spans="1:8" x14ac:dyDescent="0.55000000000000004">
      <c r="A111" s="55"/>
      <c r="B111" s="31" t="s">
        <v>715</v>
      </c>
      <c r="C111" s="32">
        <v>1631950</v>
      </c>
      <c r="D111" s="33">
        <v>0.65766356233238077</v>
      </c>
      <c r="E111" s="38" t="s">
        <v>716</v>
      </c>
      <c r="G111" t="s">
        <v>717</v>
      </c>
      <c r="H111" s="34">
        <f>D111</f>
        <v>0.65766356233238077</v>
      </c>
    </row>
    <row r="112" spans="1:8" x14ac:dyDescent="0.55000000000000004">
      <c r="A112" s="55"/>
      <c r="B112" s="31" t="s">
        <v>718</v>
      </c>
      <c r="C112" s="32">
        <v>179454.6</v>
      </c>
      <c r="D112" s="33">
        <v>7.2318852607575271E-2</v>
      </c>
      <c r="E112" s="39" t="s">
        <v>719</v>
      </c>
      <c r="G112" t="s">
        <v>720</v>
      </c>
      <c r="H112" s="34">
        <f>D112+D113+D116+D119</f>
        <v>0.16632295170190853</v>
      </c>
    </row>
    <row r="113" spans="1:8" x14ac:dyDescent="0.55000000000000004">
      <c r="A113" s="55"/>
      <c r="B113" s="31" t="s">
        <v>721</v>
      </c>
      <c r="C113" s="32">
        <v>159388.15</v>
      </c>
      <c r="D113" s="33">
        <v>6.423222434668209E-2</v>
      </c>
      <c r="E113" s="39" t="s">
        <v>722</v>
      </c>
      <c r="G113" t="s">
        <v>723</v>
      </c>
      <c r="H113" s="34">
        <f>D114</f>
        <v>3.7856121323043293E-2</v>
      </c>
    </row>
    <row r="114" spans="1:8" x14ac:dyDescent="0.55000000000000004">
      <c r="A114" s="55"/>
      <c r="B114" s="31" t="s">
        <v>724</v>
      </c>
      <c r="C114" s="32">
        <v>93937.54</v>
      </c>
      <c r="D114" s="33">
        <v>3.7856121323043293E-2</v>
      </c>
      <c r="E114" s="39" t="s">
        <v>107</v>
      </c>
      <c r="G114" t="s">
        <v>725</v>
      </c>
      <c r="H114" s="34">
        <f>D115</f>
        <v>1.974663105749971E-2</v>
      </c>
    </row>
    <row r="115" spans="1:8" x14ac:dyDescent="0.55000000000000004">
      <c r="A115" s="55"/>
      <c r="B115" s="31" t="s">
        <v>726</v>
      </c>
      <c r="C115" s="32">
        <v>49000</v>
      </c>
      <c r="D115" s="33">
        <v>1.974663105749971E-2</v>
      </c>
      <c r="E115" t="s">
        <v>83</v>
      </c>
      <c r="G115" t="s">
        <v>727</v>
      </c>
      <c r="H115" s="34">
        <f>D117</f>
        <v>1.3114072169036125E-2</v>
      </c>
    </row>
    <row r="116" spans="1:8" x14ac:dyDescent="0.55000000000000004">
      <c r="A116" s="55"/>
      <c r="B116" s="31" t="s">
        <v>728</v>
      </c>
      <c r="C116" s="32">
        <v>42971</v>
      </c>
      <c r="D116" s="33">
        <v>1.7316989452486126E-2</v>
      </c>
      <c r="E116" s="39" t="s">
        <v>722</v>
      </c>
      <c r="G116" t="s">
        <v>85</v>
      </c>
      <c r="H116" s="34">
        <f>D118+D120+D124</f>
        <v>3.1763479656863512E-2</v>
      </c>
    </row>
    <row r="117" spans="1:8" x14ac:dyDescent="0.55000000000000004">
      <c r="A117" s="55"/>
      <c r="B117" s="31" t="s">
        <v>729</v>
      </c>
      <c r="C117" s="32">
        <v>32541.73</v>
      </c>
      <c r="D117" s="33">
        <v>1.3114072169036125E-2</v>
      </c>
      <c r="E117" s="39" t="s">
        <v>730</v>
      </c>
      <c r="G117" t="s">
        <v>731</v>
      </c>
      <c r="H117" s="34">
        <f>SUM(D121:D123)</f>
        <v>2.7228230602640499E-2</v>
      </c>
    </row>
    <row r="118" spans="1:8" x14ac:dyDescent="0.55000000000000004">
      <c r="A118" s="55"/>
      <c r="B118" s="31" t="s">
        <v>732</v>
      </c>
      <c r="C118" s="32">
        <v>31119.74</v>
      </c>
      <c r="D118" s="33">
        <v>1.2541020905822778E-2</v>
      </c>
      <c r="E118" t="s">
        <v>85</v>
      </c>
      <c r="G118" t="s">
        <v>733</v>
      </c>
      <c r="H118" s="34">
        <f>D125</f>
        <v>4.5820485698292888E-3</v>
      </c>
    </row>
    <row r="119" spans="1:8" x14ac:dyDescent="0.55000000000000004">
      <c r="A119" s="55"/>
      <c r="B119" s="31" t="s">
        <v>734</v>
      </c>
      <c r="C119" s="32">
        <v>30906</v>
      </c>
      <c r="D119" s="33">
        <v>1.2454885295165023E-2</v>
      </c>
      <c r="E119" s="39" t="s">
        <v>735</v>
      </c>
      <c r="G119" t="s">
        <v>736</v>
      </c>
      <c r="H119" s="34">
        <f>1-SUM(H111:H118)</f>
        <v>4.1722902586798338E-2</v>
      </c>
    </row>
    <row r="120" spans="1:8" x14ac:dyDescent="0.55000000000000004">
      <c r="A120" s="55"/>
      <c r="B120" s="31" t="s">
        <v>737</v>
      </c>
      <c r="C120" s="32">
        <v>28844.799999999999</v>
      </c>
      <c r="D120" s="33">
        <v>1.1624237214844239E-2</v>
      </c>
      <c r="E120" s="39" t="s">
        <v>385</v>
      </c>
    </row>
    <row r="121" spans="1:8" x14ac:dyDescent="0.55000000000000004">
      <c r="A121" s="55"/>
      <c r="B121" s="31" t="s">
        <v>738</v>
      </c>
      <c r="C121" s="32">
        <v>26747.26</v>
      </c>
      <c r="D121" s="33">
        <v>1.0778944388143259E-2</v>
      </c>
      <c r="E121" t="s">
        <v>86</v>
      </c>
    </row>
    <row r="122" spans="1:8" x14ac:dyDescent="0.55000000000000004">
      <c r="A122" s="55"/>
      <c r="B122" s="31" t="s">
        <v>739</v>
      </c>
      <c r="C122" s="32">
        <v>21822.65</v>
      </c>
      <c r="D122" s="33">
        <v>8.7943636376927783E-3</v>
      </c>
      <c r="E122" t="s">
        <v>86</v>
      </c>
    </row>
    <row r="123" spans="1:8" x14ac:dyDescent="0.55000000000000004">
      <c r="A123" s="55"/>
      <c r="B123" s="31" t="s">
        <v>740</v>
      </c>
      <c r="C123" s="32">
        <v>18995.2</v>
      </c>
      <c r="D123" s="33">
        <v>7.6549225768044599E-3</v>
      </c>
      <c r="E123" t="s">
        <v>86</v>
      </c>
    </row>
    <row r="124" spans="1:8" x14ac:dyDescent="0.55000000000000004">
      <c r="A124" s="55"/>
      <c r="B124" s="31" t="s">
        <v>741</v>
      </c>
      <c r="C124" s="32">
        <v>18854.5</v>
      </c>
      <c r="D124" s="33">
        <v>7.5982215361964965E-3</v>
      </c>
      <c r="E124" t="s">
        <v>85</v>
      </c>
    </row>
    <row r="125" spans="1:8" x14ac:dyDescent="0.55000000000000004">
      <c r="A125" s="55"/>
      <c r="B125" s="31" t="s">
        <v>742</v>
      </c>
      <c r="C125" s="32">
        <v>11370.06</v>
      </c>
      <c r="D125" s="33">
        <v>4.5820485698292888E-3</v>
      </c>
      <c r="E125" s="40" t="s">
        <v>743</v>
      </c>
    </row>
    <row r="126" spans="1:8" x14ac:dyDescent="0.55000000000000004">
      <c r="A126" s="54" t="s">
        <v>744</v>
      </c>
      <c r="B126" s="31" t="s">
        <v>184</v>
      </c>
      <c r="C126" s="32">
        <v>11132000</v>
      </c>
      <c r="D126" s="33">
        <v>1</v>
      </c>
    </row>
    <row r="127" spans="1:8" x14ac:dyDescent="0.55000000000000004">
      <c r="A127" s="55"/>
      <c r="B127" s="31" t="s">
        <v>745</v>
      </c>
      <c r="C127" s="32">
        <v>10860000</v>
      </c>
      <c r="D127" s="33">
        <v>0.97556593604024433</v>
      </c>
    </row>
    <row r="128" spans="1:8" x14ac:dyDescent="0.55000000000000004">
      <c r="A128" s="55"/>
      <c r="B128" s="31" t="s">
        <v>746</v>
      </c>
      <c r="C128" s="32">
        <v>272000</v>
      </c>
      <c r="D128" s="33">
        <v>2.4434063959755659E-2</v>
      </c>
    </row>
    <row r="129" spans="1:5" x14ac:dyDescent="0.55000000000000004">
      <c r="A129" s="54" t="s">
        <v>747</v>
      </c>
      <c r="B129" s="31" t="s">
        <v>184</v>
      </c>
      <c r="C129" s="32">
        <v>1435291.7</v>
      </c>
      <c r="D129" s="33">
        <v>1</v>
      </c>
    </row>
    <row r="130" spans="1:5" x14ac:dyDescent="0.55000000000000004">
      <c r="A130" s="55"/>
      <c r="B130" s="31" t="s">
        <v>748</v>
      </c>
      <c r="C130" s="32">
        <v>1109100</v>
      </c>
      <c r="D130" s="33">
        <v>0.77273490817232482</v>
      </c>
      <c r="E130" t="s">
        <v>749</v>
      </c>
    </row>
    <row r="131" spans="1:5" x14ac:dyDescent="0.55000000000000004">
      <c r="A131" s="55"/>
      <c r="B131" s="31" t="s">
        <v>750</v>
      </c>
      <c r="C131" s="32">
        <v>158500</v>
      </c>
      <c r="D131" s="33">
        <v>0.11043051388090658</v>
      </c>
      <c r="E131" t="s">
        <v>720</v>
      </c>
    </row>
    <row r="132" spans="1:5" x14ac:dyDescent="0.55000000000000004">
      <c r="A132" s="55"/>
      <c r="B132" s="31" t="s">
        <v>751</v>
      </c>
      <c r="C132" s="32">
        <v>91323</v>
      </c>
      <c r="D132" s="33">
        <v>6.3626787502498616E-2</v>
      </c>
      <c r="E132" t="s">
        <v>720</v>
      </c>
    </row>
    <row r="133" spans="1:5" x14ac:dyDescent="0.55000000000000004">
      <c r="A133" s="55"/>
      <c r="B133" s="31" t="s">
        <v>752</v>
      </c>
      <c r="C133" s="32">
        <v>76368.7</v>
      </c>
      <c r="D133" s="33">
        <v>5.3207790444269966E-2</v>
      </c>
      <c r="E133" t="s">
        <v>753</v>
      </c>
    </row>
    <row r="134" spans="1:5" x14ac:dyDescent="0.55000000000000004">
      <c r="A134" s="54" t="s">
        <v>754</v>
      </c>
      <c r="B134" s="31" t="s">
        <v>184</v>
      </c>
      <c r="C134" s="32">
        <v>23902252.359999985</v>
      </c>
      <c r="D134" s="33">
        <v>1</v>
      </c>
    </row>
    <row r="135" spans="1:5" x14ac:dyDescent="0.55000000000000004">
      <c r="A135" s="55"/>
      <c r="B135" s="31" t="s">
        <v>715</v>
      </c>
      <c r="C135" s="32">
        <v>8378788.1399999997</v>
      </c>
      <c r="D135" s="33">
        <v>0.35054387401673326</v>
      </c>
    </row>
    <row r="136" spans="1:5" x14ac:dyDescent="0.55000000000000004">
      <c r="A136" s="55"/>
      <c r="B136" s="31" t="s">
        <v>755</v>
      </c>
      <c r="C136" s="32">
        <v>2364451.2000000002</v>
      </c>
      <c r="D136" s="33">
        <v>9.8921690072893267E-2</v>
      </c>
    </row>
    <row r="137" spans="1:5" x14ac:dyDescent="0.55000000000000004">
      <c r="A137" s="55"/>
      <c r="B137" s="31" t="s">
        <v>756</v>
      </c>
      <c r="C137" s="32">
        <v>1505334.99</v>
      </c>
      <c r="D137" s="33">
        <v>6.2978792430421857E-2</v>
      </c>
    </row>
    <row r="138" spans="1:5" x14ac:dyDescent="0.55000000000000004">
      <c r="A138" s="55"/>
      <c r="B138" s="31" t="s">
        <v>757</v>
      </c>
      <c r="C138" s="32">
        <v>1007074.2</v>
      </c>
      <c r="D138" s="33">
        <v>4.213302515729947E-2</v>
      </c>
    </row>
    <row r="139" spans="1:5" x14ac:dyDescent="0.55000000000000004">
      <c r="A139" s="55"/>
      <c r="B139" s="31" t="s">
        <v>758</v>
      </c>
      <c r="C139" s="32">
        <v>696100</v>
      </c>
      <c r="D139" s="33">
        <v>2.9122778452666309E-2</v>
      </c>
    </row>
    <row r="140" spans="1:5" x14ac:dyDescent="0.55000000000000004">
      <c r="A140" s="55"/>
      <c r="B140" s="31" t="s">
        <v>759</v>
      </c>
      <c r="C140" s="32">
        <v>607600</v>
      </c>
      <c r="D140" s="33">
        <v>2.5420198517224608E-2</v>
      </c>
    </row>
    <row r="141" spans="1:5" x14ac:dyDescent="0.55000000000000004">
      <c r="A141" s="55"/>
      <c r="B141" s="31" t="s">
        <v>724</v>
      </c>
      <c r="C141" s="32">
        <v>587408</v>
      </c>
      <c r="D141" s="33">
        <v>2.4575424573084058E-2</v>
      </c>
    </row>
    <row r="142" spans="1:5" x14ac:dyDescent="0.55000000000000004">
      <c r="A142" s="55"/>
      <c r="B142" s="31" t="s">
        <v>760</v>
      </c>
      <c r="C142" s="32">
        <v>540155.19999999995</v>
      </c>
      <c r="D142" s="33">
        <v>2.2598506277338976E-2</v>
      </c>
    </row>
    <row r="143" spans="1:5" x14ac:dyDescent="0.55000000000000004">
      <c r="A143" s="55"/>
      <c r="B143" s="31" t="s">
        <v>750</v>
      </c>
      <c r="C143" s="32">
        <v>484000</v>
      </c>
      <c r="D143" s="33">
        <v>2.0249137726031451E-2</v>
      </c>
    </row>
    <row r="144" spans="1:5" x14ac:dyDescent="0.55000000000000004">
      <c r="A144" s="55"/>
      <c r="B144" s="31" t="s">
        <v>761</v>
      </c>
      <c r="C144" s="32">
        <v>482922.4</v>
      </c>
      <c r="D144" s="33">
        <v>2.0204054108648041E-2</v>
      </c>
    </row>
    <row r="145" spans="1:4" x14ac:dyDescent="0.55000000000000004">
      <c r="A145" s="55"/>
      <c r="B145" s="31" t="s">
        <v>762</v>
      </c>
      <c r="C145" s="32">
        <v>446862.4</v>
      </c>
      <c r="D145" s="33">
        <v>1.8695409673935862E-2</v>
      </c>
    </row>
    <row r="146" spans="1:4" x14ac:dyDescent="0.55000000000000004">
      <c r="A146" s="55"/>
      <c r="B146" s="31" t="s">
        <v>763</v>
      </c>
      <c r="C146" s="32">
        <v>375786.45</v>
      </c>
      <c r="D146" s="33">
        <v>1.5721800788484366E-2</v>
      </c>
    </row>
    <row r="147" spans="1:4" x14ac:dyDescent="0.55000000000000004">
      <c r="A147" s="55"/>
      <c r="B147" s="31" t="s">
        <v>764</v>
      </c>
      <c r="C147" s="32">
        <v>358373.2</v>
      </c>
      <c r="D147" s="33">
        <v>1.499328157875747E-2</v>
      </c>
    </row>
    <row r="148" spans="1:4" x14ac:dyDescent="0.55000000000000004">
      <c r="A148" s="55"/>
      <c r="B148" s="31" t="s">
        <v>765</v>
      </c>
      <c r="C148" s="32">
        <v>326540.7</v>
      </c>
      <c r="D148" s="33">
        <v>1.3661503321187436E-2</v>
      </c>
    </row>
    <row r="149" spans="1:4" x14ac:dyDescent="0.55000000000000004">
      <c r="A149" s="55"/>
      <c r="B149" s="31" t="s">
        <v>766</v>
      </c>
      <c r="C149" s="32">
        <v>300000</v>
      </c>
      <c r="D149" s="33">
        <v>1.2551118425226106E-2</v>
      </c>
    </row>
    <row r="150" spans="1:4" x14ac:dyDescent="0.55000000000000004">
      <c r="A150" s="54" t="s">
        <v>767</v>
      </c>
      <c r="B150" s="31" t="s">
        <v>184</v>
      </c>
      <c r="C150" s="32">
        <v>18651019.969999999</v>
      </c>
      <c r="D150" s="33">
        <v>1</v>
      </c>
    </row>
    <row r="151" spans="1:4" x14ac:dyDescent="0.55000000000000004">
      <c r="A151" s="55"/>
      <c r="B151" s="31" t="s">
        <v>768</v>
      </c>
      <c r="C151" s="32">
        <v>4322869.25</v>
      </c>
      <c r="D151" s="33">
        <v>0.23177656004622252</v>
      </c>
    </row>
    <row r="152" spans="1:4" x14ac:dyDescent="0.55000000000000004">
      <c r="A152" s="55"/>
      <c r="B152" s="31" t="s">
        <v>769</v>
      </c>
      <c r="C152" s="32">
        <v>3171208</v>
      </c>
      <c r="D152" s="33">
        <v>0.17002866358520125</v>
      </c>
    </row>
    <row r="153" spans="1:4" x14ac:dyDescent="0.55000000000000004">
      <c r="A153" s="55"/>
      <c r="B153" s="31" t="s">
        <v>770</v>
      </c>
      <c r="C153" s="32">
        <v>1665336</v>
      </c>
      <c r="D153" s="33">
        <v>8.9289272258497296E-2</v>
      </c>
    </row>
    <row r="154" spans="1:4" x14ac:dyDescent="0.55000000000000004">
      <c r="A154" s="55"/>
      <c r="B154" s="31" t="s">
        <v>771</v>
      </c>
      <c r="C154" s="32">
        <v>1252058</v>
      </c>
      <c r="D154" s="33">
        <v>6.7130805822626552E-2</v>
      </c>
    </row>
    <row r="155" spans="1:4" x14ac:dyDescent="0.55000000000000004">
      <c r="A155" s="55"/>
      <c r="B155" s="31" t="s">
        <v>772</v>
      </c>
      <c r="C155" s="32">
        <v>920539.2</v>
      </c>
      <c r="D155" s="33">
        <v>4.9355970959265451E-2</v>
      </c>
    </row>
    <row r="156" spans="1:4" x14ac:dyDescent="0.55000000000000004">
      <c r="A156" s="55"/>
      <c r="B156" s="31" t="s">
        <v>773</v>
      </c>
      <c r="C156" s="32">
        <v>886438</v>
      </c>
      <c r="D156" s="33">
        <v>4.752758837992923E-2</v>
      </c>
    </row>
    <row r="157" spans="1:4" x14ac:dyDescent="0.55000000000000004">
      <c r="A157" s="55"/>
      <c r="B157" s="31" t="s">
        <v>774</v>
      </c>
      <c r="C157" s="32">
        <v>827216</v>
      </c>
      <c r="D157" s="33">
        <v>4.4352319676380682E-2</v>
      </c>
    </row>
    <row r="158" spans="1:4" x14ac:dyDescent="0.55000000000000004">
      <c r="A158" s="55"/>
      <c r="B158" s="31" t="s">
        <v>775</v>
      </c>
      <c r="C158" s="32">
        <v>671728</v>
      </c>
      <c r="D158" s="33">
        <v>3.6015617434353109E-2</v>
      </c>
    </row>
    <row r="159" spans="1:4" x14ac:dyDescent="0.55000000000000004">
      <c r="A159" s="55"/>
      <c r="B159" s="31" t="s">
        <v>776</v>
      </c>
      <c r="C159" s="32">
        <v>571000</v>
      </c>
      <c r="D159" s="33">
        <v>3.0614947649964905E-2</v>
      </c>
    </row>
    <row r="160" spans="1:4" x14ac:dyDescent="0.55000000000000004">
      <c r="A160" s="55"/>
      <c r="B160" s="31" t="s">
        <v>777</v>
      </c>
      <c r="C160" s="32">
        <v>509377</v>
      </c>
      <c r="D160" s="33">
        <v>2.731094604044864E-2</v>
      </c>
    </row>
    <row r="161" spans="1:4" x14ac:dyDescent="0.55000000000000004">
      <c r="A161" s="55"/>
      <c r="B161" s="31" t="s">
        <v>778</v>
      </c>
      <c r="C161" s="32">
        <v>488000</v>
      </c>
      <c r="D161" s="33">
        <v>2.6164788884733579E-2</v>
      </c>
    </row>
    <row r="162" spans="1:4" x14ac:dyDescent="0.55000000000000004">
      <c r="A162" s="55"/>
      <c r="B162" s="31" t="s">
        <v>779</v>
      </c>
      <c r="C162" s="32">
        <v>425000</v>
      </c>
      <c r="D162" s="33">
        <v>2.2786957532811007E-2</v>
      </c>
    </row>
    <row r="163" spans="1:4" x14ac:dyDescent="0.55000000000000004">
      <c r="A163" s="55"/>
      <c r="B163" s="31" t="s">
        <v>780</v>
      </c>
      <c r="C163" s="32">
        <v>399000</v>
      </c>
      <c r="D163" s="33">
        <v>2.1392931895509629E-2</v>
      </c>
    </row>
    <row r="164" spans="1:4" x14ac:dyDescent="0.55000000000000004">
      <c r="A164" s="55"/>
      <c r="B164" s="31" t="s">
        <v>781</v>
      </c>
      <c r="C164" s="32">
        <v>399000</v>
      </c>
      <c r="D164" s="33">
        <v>2.1392931895509629E-2</v>
      </c>
    </row>
    <row r="165" spans="1:4" x14ac:dyDescent="0.55000000000000004">
      <c r="A165" s="55"/>
      <c r="B165" s="31" t="s">
        <v>782</v>
      </c>
      <c r="C165" s="32">
        <v>395793.78</v>
      </c>
      <c r="D165" s="33">
        <v>2.122102601555469E-2</v>
      </c>
    </row>
    <row r="166" spans="1:4" x14ac:dyDescent="0.55000000000000004">
      <c r="A166" s="54" t="s">
        <v>783</v>
      </c>
      <c r="B166" s="31" t="s">
        <v>184</v>
      </c>
      <c r="C166" s="32">
        <v>5179562.4800000004</v>
      </c>
      <c r="D166" s="33">
        <v>1</v>
      </c>
    </row>
    <row r="167" spans="1:4" x14ac:dyDescent="0.55000000000000004">
      <c r="A167" s="55"/>
      <c r="B167" s="31" t="s">
        <v>784</v>
      </c>
      <c r="C167" s="32">
        <v>1958800</v>
      </c>
      <c r="D167" s="33">
        <v>0.37817866037210152</v>
      </c>
    </row>
    <row r="168" spans="1:4" x14ac:dyDescent="0.55000000000000004">
      <c r="A168" s="55"/>
      <c r="B168" s="31" t="s">
        <v>785</v>
      </c>
      <c r="C168" s="32">
        <v>1742038</v>
      </c>
      <c r="D168" s="33">
        <v>0.33632917968005666</v>
      </c>
    </row>
    <row r="169" spans="1:4" x14ac:dyDescent="0.55000000000000004">
      <c r="A169" s="55"/>
      <c r="B169" s="31" t="s">
        <v>773</v>
      </c>
      <c r="C169" s="32">
        <v>585000</v>
      </c>
      <c r="D169" s="33">
        <v>0.1129439025513985</v>
      </c>
    </row>
    <row r="170" spans="1:4" x14ac:dyDescent="0.55000000000000004">
      <c r="A170" s="55"/>
      <c r="B170" s="31" t="s">
        <v>786</v>
      </c>
      <c r="C170" s="32">
        <v>332500</v>
      </c>
      <c r="D170" s="33">
        <v>6.4194611279213679E-2</v>
      </c>
    </row>
    <row r="171" spans="1:4" x14ac:dyDescent="0.55000000000000004">
      <c r="A171" s="55"/>
      <c r="B171" s="31" t="s">
        <v>787</v>
      </c>
      <c r="C171" s="32">
        <v>156017</v>
      </c>
      <c r="D171" s="33">
        <v>3.012165614420776E-2</v>
      </c>
    </row>
    <row r="172" spans="1:4" x14ac:dyDescent="0.55000000000000004">
      <c r="A172" s="55"/>
      <c r="B172" s="31" t="s">
        <v>788</v>
      </c>
      <c r="C172" s="32">
        <v>145323</v>
      </c>
      <c r="D172" s="33">
        <v>2.8057002992268178E-2</v>
      </c>
    </row>
    <row r="173" spans="1:4" x14ac:dyDescent="0.55000000000000004">
      <c r="A173" s="55"/>
      <c r="B173" s="31" t="s">
        <v>789</v>
      </c>
      <c r="C173" s="32">
        <v>75039.600000000006</v>
      </c>
      <c r="D173" s="33">
        <v>1.4487632939993032E-2</v>
      </c>
    </row>
    <row r="174" spans="1:4" x14ac:dyDescent="0.55000000000000004">
      <c r="A174" s="55"/>
      <c r="B174" s="31" t="s">
        <v>790</v>
      </c>
      <c r="C174" s="32">
        <v>42674.400000000001</v>
      </c>
      <c r="D174" s="33">
        <v>8.2389970513494018E-3</v>
      </c>
    </row>
    <row r="175" spans="1:4" x14ac:dyDescent="0.55000000000000004">
      <c r="A175" s="55"/>
      <c r="B175" s="31" t="s">
        <v>791</v>
      </c>
      <c r="C175" s="32">
        <v>27176</v>
      </c>
      <c r="D175" s="33">
        <v>5.2467752063877016E-3</v>
      </c>
    </row>
    <row r="176" spans="1:4" x14ac:dyDescent="0.55000000000000004">
      <c r="A176" s="55"/>
      <c r="B176" s="31" t="s">
        <v>792</v>
      </c>
      <c r="C176" s="32">
        <v>25798.400000000001</v>
      </c>
      <c r="D176" s="33">
        <v>4.9808067958666651E-3</v>
      </c>
    </row>
    <row r="177" spans="1:4" x14ac:dyDescent="0.55000000000000004">
      <c r="A177" s="55"/>
      <c r="B177" s="31" t="s">
        <v>793</v>
      </c>
      <c r="C177" s="32">
        <v>23999.200000000001</v>
      </c>
      <c r="D177" s="33">
        <v>4.6334415489085864E-3</v>
      </c>
    </row>
    <row r="178" spans="1:4" x14ac:dyDescent="0.55000000000000004">
      <c r="A178" s="55"/>
      <c r="B178" s="31" t="s">
        <v>782</v>
      </c>
      <c r="C178" s="32">
        <v>20553</v>
      </c>
      <c r="D178" s="33">
        <v>3.9680957763058005E-3</v>
      </c>
    </row>
    <row r="179" spans="1:4" x14ac:dyDescent="0.55000000000000004">
      <c r="A179" s="55"/>
      <c r="B179" s="31" t="s">
        <v>794</v>
      </c>
      <c r="C179" s="32">
        <v>20000</v>
      </c>
      <c r="D179" s="33">
        <v>3.8613300017572138E-3</v>
      </c>
    </row>
    <row r="180" spans="1:4" x14ac:dyDescent="0.55000000000000004">
      <c r="A180" s="55"/>
      <c r="B180" s="31" t="s">
        <v>795</v>
      </c>
      <c r="C180" s="32">
        <v>16632</v>
      </c>
      <c r="D180" s="33">
        <v>3.2110820294612989E-3</v>
      </c>
    </row>
    <row r="181" spans="1:4" x14ac:dyDescent="0.55000000000000004">
      <c r="A181" s="55"/>
      <c r="B181" s="31" t="s">
        <v>796</v>
      </c>
      <c r="C181" s="32">
        <v>4155.2</v>
      </c>
      <c r="D181" s="33">
        <v>8.0222992116507868E-4</v>
      </c>
    </row>
    <row r="182" spans="1:4" x14ac:dyDescent="0.55000000000000004">
      <c r="A182" s="54" t="s">
        <v>797</v>
      </c>
      <c r="B182" s="31" t="s">
        <v>184</v>
      </c>
      <c r="C182" s="32">
        <v>95184018.050000012</v>
      </c>
      <c r="D182" s="33">
        <v>1</v>
      </c>
    </row>
    <row r="183" spans="1:4" x14ac:dyDescent="0.55000000000000004">
      <c r="A183" s="55"/>
      <c r="B183" s="31" t="s">
        <v>798</v>
      </c>
      <c r="C183" s="32">
        <v>14030878.800000001</v>
      </c>
      <c r="D183" s="33">
        <v>0.14740792716514239</v>
      </c>
    </row>
    <row r="184" spans="1:4" x14ac:dyDescent="0.55000000000000004">
      <c r="A184" s="55"/>
      <c r="B184" s="31" t="s">
        <v>799</v>
      </c>
      <c r="C184" s="32">
        <v>12331550</v>
      </c>
      <c r="D184" s="33">
        <v>0.12955483759387271</v>
      </c>
    </row>
    <row r="185" spans="1:4" x14ac:dyDescent="0.55000000000000004">
      <c r="A185" s="55"/>
      <c r="B185" s="31" t="s">
        <v>800</v>
      </c>
      <c r="C185" s="32">
        <v>6943776.1900000004</v>
      </c>
      <c r="D185" s="33">
        <v>7.2951072378058743E-2</v>
      </c>
    </row>
    <row r="186" spans="1:4" x14ac:dyDescent="0.55000000000000004">
      <c r="A186" s="55"/>
      <c r="B186" s="31" t="s">
        <v>801</v>
      </c>
      <c r="C186" s="32">
        <v>6495512.2199999997</v>
      </c>
      <c r="D186" s="33">
        <v>6.8241626620426099E-2</v>
      </c>
    </row>
    <row r="187" spans="1:4" x14ac:dyDescent="0.55000000000000004">
      <c r="A187" s="55"/>
      <c r="B187" s="31" t="s">
        <v>802</v>
      </c>
      <c r="C187" s="32">
        <v>6161607.5899999999</v>
      </c>
      <c r="D187" s="33">
        <v>6.47336361316804E-2</v>
      </c>
    </row>
    <row r="188" spans="1:4" x14ac:dyDescent="0.55000000000000004">
      <c r="A188" s="55"/>
      <c r="B188" s="31" t="s">
        <v>803</v>
      </c>
      <c r="C188" s="32">
        <v>5454138</v>
      </c>
      <c r="D188" s="33">
        <v>5.7300985099567346E-2</v>
      </c>
    </row>
    <row r="189" spans="1:4" x14ac:dyDescent="0.55000000000000004">
      <c r="A189" s="55"/>
      <c r="B189" s="31" t="s">
        <v>804</v>
      </c>
      <c r="C189" s="32">
        <v>4265244.8</v>
      </c>
      <c r="D189" s="33">
        <v>4.4810514279397973E-2</v>
      </c>
    </row>
    <row r="190" spans="1:4" x14ac:dyDescent="0.55000000000000004">
      <c r="A190" s="55"/>
      <c r="B190" s="31" t="s">
        <v>739</v>
      </c>
      <c r="C190" s="32">
        <v>3951608</v>
      </c>
      <c r="D190" s="33">
        <v>4.1515456911308646E-2</v>
      </c>
    </row>
    <row r="191" spans="1:4" x14ac:dyDescent="0.55000000000000004">
      <c r="A191" s="55"/>
      <c r="B191" s="31" t="s">
        <v>805</v>
      </c>
      <c r="C191" s="32">
        <v>1996772.79</v>
      </c>
      <c r="D191" s="33">
        <v>2.097802583781553E-2</v>
      </c>
    </row>
    <row r="192" spans="1:4" x14ac:dyDescent="0.55000000000000004">
      <c r="A192" s="55"/>
      <c r="B192" s="31" t="s">
        <v>701</v>
      </c>
      <c r="C192" s="32">
        <v>1808499.14</v>
      </c>
      <c r="D192" s="33">
        <v>1.900002938571051E-2</v>
      </c>
    </row>
    <row r="193" spans="1:9" x14ac:dyDescent="0.55000000000000004">
      <c r="A193" s="55"/>
      <c r="B193" s="31" t="s">
        <v>806</v>
      </c>
      <c r="C193" s="32">
        <v>1714488.2</v>
      </c>
      <c r="D193" s="33">
        <v>1.8012353703112029E-2</v>
      </c>
    </row>
    <row r="194" spans="1:9" x14ac:dyDescent="0.55000000000000004">
      <c r="A194" s="55"/>
      <c r="B194" s="31" t="s">
        <v>807</v>
      </c>
      <c r="C194" s="32">
        <v>1488940.18</v>
      </c>
      <c r="D194" s="33">
        <v>1.5642754009584488E-2</v>
      </c>
    </row>
    <row r="195" spans="1:9" x14ac:dyDescent="0.55000000000000004">
      <c r="A195" s="55"/>
      <c r="B195" s="31" t="s">
        <v>808</v>
      </c>
      <c r="C195" s="32">
        <v>1171134.2</v>
      </c>
      <c r="D195" s="33">
        <v>1.2303895380680453E-2</v>
      </c>
    </row>
    <row r="196" spans="1:9" x14ac:dyDescent="0.55000000000000004">
      <c r="A196" s="55"/>
      <c r="B196" s="31" t="s">
        <v>809</v>
      </c>
      <c r="C196" s="32">
        <v>1048936</v>
      </c>
      <c r="D196" s="33">
        <v>1.1020085319880021E-2</v>
      </c>
    </row>
    <row r="197" spans="1:9" x14ac:dyDescent="0.55000000000000004">
      <c r="A197" s="55"/>
      <c r="B197" s="31" t="s">
        <v>672</v>
      </c>
      <c r="C197" s="32">
        <v>1025262.78</v>
      </c>
      <c r="D197" s="33">
        <v>1.0771375289719658E-2</v>
      </c>
    </row>
    <row r="198" spans="1:9" x14ac:dyDescent="0.55000000000000004">
      <c r="A198" s="54" t="s">
        <v>810</v>
      </c>
      <c r="B198" s="31" t="s">
        <v>184</v>
      </c>
      <c r="C198" s="32">
        <v>54875601.730000012</v>
      </c>
      <c r="D198" s="33">
        <v>1</v>
      </c>
    </row>
    <row r="199" spans="1:9" x14ac:dyDescent="0.55000000000000004">
      <c r="A199" s="55"/>
      <c r="B199" s="31" t="s">
        <v>699</v>
      </c>
      <c r="C199" s="32">
        <v>17276847.050000001</v>
      </c>
      <c r="D199" s="33">
        <v>0.31483658502745676</v>
      </c>
      <c r="E199" t="s">
        <v>811</v>
      </c>
    </row>
    <row r="200" spans="1:9" x14ac:dyDescent="0.55000000000000004">
      <c r="A200" s="55"/>
      <c r="B200" s="31" t="s">
        <v>812</v>
      </c>
      <c r="C200" s="32">
        <v>11448666.5</v>
      </c>
      <c r="D200" s="33">
        <v>0.20862944804377634</v>
      </c>
      <c r="E200" s="38" t="s">
        <v>716</v>
      </c>
      <c r="G200" t="s">
        <v>716</v>
      </c>
      <c r="H200" s="34">
        <f>D199+D200+D207+D212</f>
        <v>0.54727322677505696</v>
      </c>
      <c r="I200" s="34">
        <f>H200/SUM($H$200:$H$205)</f>
        <v>0.6221190531143822</v>
      </c>
    </row>
    <row r="201" spans="1:9" x14ac:dyDescent="0.55000000000000004">
      <c r="A201" s="55"/>
      <c r="B201" s="31" t="s">
        <v>813</v>
      </c>
      <c r="C201" s="32">
        <v>5532083.6299999999</v>
      </c>
      <c r="D201" s="33">
        <v>0.10081135250632993</v>
      </c>
      <c r="E201" t="s">
        <v>86</v>
      </c>
      <c r="G201" t="s">
        <v>86</v>
      </c>
      <c r="H201" s="34">
        <f>D201</f>
        <v>0.10081135250632993</v>
      </c>
      <c r="I201" s="34">
        <f t="shared" ref="I201:I205" si="0">H201/SUM($H$200:$H$205)</f>
        <v>0.1145984493595487</v>
      </c>
    </row>
    <row r="202" spans="1:9" x14ac:dyDescent="0.55000000000000004">
      <c r="A202" s="55"/>
      <c r="B202" s="31" t="s">
        <v>728</v>
      </c>
      <c r="C202" s="32">
        <v>4365091.53</v>
      </c>
      <c r="D202" s="33">
        <v>7.9545214856635335E-2</v>
      </c>
      <c r="E202" s="39" t="s">
        <v>722</v>
      </c>
      <c r="G202" t="s">
        <v>722</v>
      </c>
      <c r="H202" s="34">
        <f>SUM(D202:D206,D210:D211)</f>
        <v>0.1959586986017729</v>
      </c>
      <c r="I202" s="34">
        <f t="shared" si="0"/>
        <v>0.2227582751344229</v>
      </c>
    </row>
    <row r="203" spans="1:9" x14ac:dyDescent="0.55000000000000004">
      <c r="A203" s="55"/>
      <c r="B203" s="31" t="s">
        <v>695</v>
      </c>
      <c r="C203" s="32">
        <v>2162538.1</v>
      </c>
      <c r="D203" s="33">
        <v>3.9408007052754726E-2</v>
      </c>
      <c r="E203" s="39" t="s">
        <v>722</v>
      </c>
      <c r="G203" t="s">
        <v>814</v>
      </c>
      <c r="H203" s="34">
        <f>D208</f>
        <v>1.4387085974647039E-2</v>
      </c>
      <c r="I203" s="34">
        <f t="shared" si="0"/>
        <v>1.6354683302096735E-2</v>
      </c>
    </row>
    <row r="204" spans="1:9" x14ac:dyDescent="0.55000000000000004">
      <c r="A204" s="55"/>
      <c r="B204" s="31" t="s">
        <v>691</v>
      </c>
      <c r="C204" s="32">
        <v>1073164.5</v>
      </c>
      <c r="D204" s="33">
        <v>1.9556314029688542E-2</v>
      </c>
      <c r="E204" s="39" t="s">
        <v>722</v>
      </c>
      <c r="G204" t="s">
        <v>815</v>
      </c>
      <c r="H204" s="34">
        <f>D209</f>
        <v>1.3873849871313289E-2</v>
      </c>
      <c r="I204" s="34">
        <f t="shared" si="0"/>
        <v>1.5771256335439465E-2</v>
      </c>
    </row>
    <row r="205" spans="1:9" x14ac:dyDescent="0.55000000000000004">
      <c r="A205" s="55"/>
      <c r="B205" s="31" t="s">
        <v>693</v>
      </c>
      <c r="C205" s="32">
        <v>967826</v>
      </c>
      <c r="D205" s="33">
        <v>1.7636726878402464E-2</v>
      </c>
      <c r="E205" s="39" t="s">
        <v>722</v>
      </c>
      <c r="G205" t="s">
        <v>114</v>
      </c>
      <c r="H205" s="34">
        <f>D213</f>
        <v>7.3879031339780799E-3</v>
      </c>
      <c r="I205" s="34">
        <f t="shared" si="0"/>
        <v>8.3982827541102326E-3</v>
      </c>
    </row>
    <row r="206" spans="1:9" x14ac:dyDescent="0.55000000000000004">
      <c r="A206" s="55"/>
      <c r="B206" s="31" t="s">
        <v>701</v>
      </c>
      <c r="C206" s="32">
        <v>919841.87</v>
      </c>
      <c r="D206" s="33">
        <v>1.6762310407561883E-2</v>
      </c>
      <c r="E206" s="39" t="s">
        <v>722</v>
      </c>
    </row>
    <row r="207" spans="1:9" x14ac:dyDescent="0.55000000000000004">
      <c r="A207" s="55"/>
      <c r="B207" s="31" t="s">
        <v>816</v>
      </c>
      <c r="C207" s="32">
        <v>825491.12</v>
      </c>
      <c r="D207" s="33">
        <v>1.5042953406900161E-2</v>
      </c>
      <c r="E207" s="38" t="s">
        <v>716</v>
      </c>
    </row>
    <row r="208" spans="1:9" x14ac:dyDescent="0.55000000000000004">
      <c r="A208" s="55"/>
      <c r="B208" s="31" t="s">
        <v>817</v>
      </c>
      <c r="C208" s="32">
        <v>789500</v>
      </c>
      <c r="D208" s="33">
        <v>1.4387085974647039E-2</v>
      </c>
      <c r="E208" s="39" t="s">
        <v>814</v>
      </c>
    </row>
    <row r="209" spans="1:5" x14ac:dyDescent="0.55000000000000004">
      <c r="A209" s="55"/>
      <c r="B209" s="31" t="s">
        <v>818</v>
      </c>
      <c r="C209" s="32">
        <v>761335.86</v>
      </c>
      <c r="D209" s="33">
        <v>1.3873849871313289E-2</v>
      </c>
      <c r="E209" s="39" t="s">
        <v>815</v>
      </c>
    </row>
    <row r="210" spans="1:5" x14ac:dyDescent="0.55000000000000004">
      <c r="A210" s="55"/>
      <c r="B210" s="31" t="s">
        <v>692</v>
      </c>
      <c r="C210" s="32">
        <v>632987</v>
      </c>
      <c r="D210" s="33">
        <v>1.1534944128985314E-2</v>
      </c>
      <c r="E210" s="39" t="s">
        <v>722</v>
      </c>
    </row>
    <row r="211" spans="1:5" x14ac:dyDescent="0.55000000000000004">
      <c r="A211" s="55"/>
      <c r="B211" s="31" t="s">
        <v>819</v>
      </c>
      <c r="C211" s="32">
        <v>631902.5</v>
      </c>
      <c r="D211" s="33">
        <v>1.1515181247744651E-2</v>
      </c>
      <c r="E211" s="39" t="s">
        <v>722</v>
      </c>
    </row>
    <row r="212" spans="1:5" x14ac:dyDescent="0.55000000000000004">
      <c r="A212" s="55"/>
      <c r="B212" s="31" t="s">
        <v>820</v>
      </c>
      <c r="C212" s="32">
        <v>480942.96</v>
      </c>
      <c r="D212" s="33">
        <v>8.764240296923664E-3</v>
      </c>
      <c r="E212" s="38" t="s">
        <v>716</v>
      </c>
    </row>
    <row r="213" spans="1:5" x14ac:dyDescent="0.55000000000000004">
      <c r="A213" s="55"/>
      <c r="B213" s="31" t="s">
        <v>821</v>
      </c>
      <c r="C213" s="32">
        <v>405415.63</v>
      </c>
      <c r="D213" s="33">
        <v>7.3879031339780799E-3</v>
      </c>
      <c r="E213" t="s">
        <v>114</v>
      </c>
    </row>
    <row r="214" spans="1:5" x14ac:dyDescent="0.55000000000000004">
      <c r="A214" s="54" t="s">
        <v>822</v>
      </c>
      <c r="B214" s="31" t="s">
        <v>184</v>
      </c>
      <c r="C214" s="32">
        <v>8604458.7000000011</v>
      </c>
      <c r="D214" s="33">
        <v>1</v>
      </c>
    </row>
    <row r="215" spans="1:5" x14ac:dyDescent="0.55000000000000004">
      <c r="A215" s="55"/>
      <c r="B215" s="31" t="s">
        <v>823</v>
      </c>
      <c r="C215" s="32">
        <v>1361256</v>
      </c>
      <c r="D215" s="33">
        <v>0.15820356020768625</v>
      </c>
      <c r="E215" t="s">
        <v>84</v>
      </c>
    </row>
    <row r="216" spans="1:5" x14ac:dyDescent="0.55000000000000004">
      <c r="A216" s="55"/>
      <c r="B216" s="31" t="s">
        <v>824</v>
      </c>
      <c r="C216" s="32">
        <v>1234420</v>
      </c>
      <c r="D216" s="33">
        <v>0.14346283049740244</v>
      </c>
      <c r="E216" s="39" t="s">
        <v>115</v>
      </c>
    </row>
    <row r="217" spans="1:5" x14ac:dyDescent="0.55000000000000004">
      <c r="A217" s="55"/>
      <c r="B217" s="31" t="s">
        <v>825</v>
      </c>
      <c r="C217" s="32">
        <v>968637.76</v>
      </c>
      <c r="D217" s="33">
        <v>0.11257393332598596</v>
      </c>
      <c r="E217" s="39" t="s">
        <v>89</v>
      </c>
    </row>
    <row r="218" spans="1:5" x14ac:dyDescent="0.55000000000000004">
      <c r="A218" s="55"/>
      <c r="B218" s="31" t="s">
        <v>826</v>
      </c>
      <c r="C218" s="32">
        <v>645000</v>
      </c>
      <c r="D218" s="33">
        <v>7.496113613747718E-2</v>
      </c>
      <c r="E218" t="s">
        <v>84</v>
      </c>
    </row>
    <row r="219" spans="1:5" x14ac:dyDescent="0.55000000000000004">
      <c r="A219" s="55"/>
      <c r="B219" s="31" t="s">
        <v>827</v>
      </c>
      <c r="C219" s="32">
        <v>495694.1</v>
      </c>
      <c r="D219" s="33">
        <v>5.7608981259913525E-2</v>
      </c>
      <c r="E219" t="s">
        <v>84</v>
      </c>
    </row>
    <row r="220" spans="1:5" x14ac:dyDescent="0.55000000000000004">
      <c r="A220" s="55"/>
      <c r="B220" s="31" t="s">
        <v>828</v>
      </c>
      <c r="C220" s="32">
        <v>457282</v>
      </c>
      <c r="D220" s="33">
        <v>5.3144772488709829E-2</v>
      </c>
      <c r="E220" t="s">
        <v>84</v>
      </c>
    </row>
    <row r="221" spans="1:5" x14ac:dyDescent="0.55000000000000004">
      <c r="A221" s="55"/>
      <c r="B221" s="31" t="s">
        <v>829</v>
      </c>
      <c r="C221" s="32">
        <v>442620</v>
      </c>
      <c r="D221" s="33">
        <v>5.1440772212666901E-2</v>
      </c>
      <c r="E221" t="s">
        <v>830</v>
      </c>
    </row>
    <row r="222" spans="1:5" x14ac:dyDescent="0.55000000000000004">
      <c r="A222" s="55"/>
      <c r="B222" s="31" t="s">
        <v>831</v>
      </c>
      <c r="C222" s="32">
        <v>362149</v>
      </c>
      <c r="D222" s="33">
        <v>4.2088527893102669E-2</v>
      </c>
      <c r="E222" s="39" t="s">
        <v>89</v>
      </c>
    </row>
    <row r="223" spans="1:5" x14ac:dyDescent="0.55000000000000004">
      <c r="A223" s="55"/>
      <c r="B223" s="31" t="s">
        <v>832</v>
      </c>
      <c r="C223" s="32">
        <v>333508.38</v>
      </c>
      <c r="D223" s="33">
        <v>3.8759948955301507E-2</v>
      </c>
      <c r="E223" t="s">
        <v>84</v>
      </c>
    </row>
    <row r="224" spans="1:5" x14ac:dyDescent="0.55000000000000004">
      <c r="A224" s="55"/>
      <c r="B224" s="31" t="s">
        <v>833</v>
      </c>
      <c r="C224" s="32">
        <v>288699.2</v>
      </c>
      <c r="D224" s="33">
        <v>3.3552279122450776E-2</v>
      </c>
      <c r="E224" t="s">
        <v>84</v>
      </c>
    </row>
    <row r="225" spans="1:5" x14ac:dyDescent="0.55000000000000004">
      <c r="A225" s="55"/>
      <c r="B225" s="31" t="s">
        <v>834</v>
      </c>
      <c r="C225" s="32">
        <v>274562</v>
      </c>
      <c r="D225" s="33">
        <v>3.1909270480896139E-2</v>
      </c>
      <c r="E225" t="s">
        <v>84</v>
      </c>
    </row>
    <row r="226" spans="1:5" x14ac:dyDescent="0.55000000000000004">
      <c r="A226" s="55"/>
      <c r="B226" s="31" t="s">
        <v>835</v>
      </c>
      <c r="C226" s="32">
        <v>219524.35</v>
      </c>
      <c r="D226" s="33">
        <v>2.5512859978048356E-2</v>
      </c>
      <c r="E226" t="s">
        <v>836</v>
      </c>
    </row>
    <row r="227" spans="1:5" x14ac:dyDescent="0.55000000000000004">
      <c r="A227" s="55"/>
      <c r="B227" s="31" t="s">
        <v>837</v>
      </c>
      <c r="C227" s="32">
        <v>215710.4</v>
      </c>
      <c r="D227" s="33">
        <v>2.5069607225844431E-2</v>
      </c>
      <c r="E227" t="s">
        <v>749</v>
      </c>
    </row>
    <row r="228" spans="1:5" x14ac:dyDescent="0.55000000000000004">
      <c r="A228" s="55"/>
      <c r="B228" s="31" t="s">
        <v>838</v>
      </c>
      <c r="C228" s="32">
        <v>177436</v>
      </c>
      <c r="D228" s="33">
        <v>2.0621401785564961E-2</v>
      </c>
      <c r="E228" t="s">
        <v>814</v>
      </c>
    </row>
    <row r="229" spans="1:5" x14ac:dyDescent="0.55000000000000004">
      <c r="A229" s="55"/>
      <c r="B229" s="31" t="s">
        <v>839</v>
      </c>
      <c r="C229" s="32">
        <v>169330</v>
      </c>
      <c r="D229" s="33">
        <v>1.9679332065362806E-2</v>
      </c>
      <c r="E229" t="s">
        <v>84</v>
      </c>
    </row>
    <row r="230" spans="1:5" x14ac:dyDescent="0.55000000000000004">
      <c r="A230" s="54" t="s">
        <v>840</v>
      </c>
      <c r="B230" s="31" t="s">
        <v>184</v>
      </c>
      <c r="C230" s="32">
        <v>116806994.40000004</v>
      </c>
      <c r="D230" s="33">
        <v>1</v>
      </c>
    </row>
    <row r="231" spans="1:5" x14ac:dyDescent="0.55000000000000004">
      <c r="A231" s="55"/>
      <c r="B231" s="31" t="s">
        <v>841</v>
      </c>
      <c r="C231" s="32">
        <v>31685761.07</v>
      </c>
      <c r="D231" s="33">
        <v>0.27126595657014863</v>
      </c>
    </row>
    <row r="232" spans="1:5" x14ac:dyDescent="0.55000000000000004">
      <c r="A232" s="55"/>
      <c r="B232" s="31" t="s">
        <v>724</v>
      </c>
      <c r="C232" s="32">
        <v>30021286.43</v>
      </c>
      <c r="D232" s="33">
        <v>0.25701617085697387</v>
      </c>
    </row>
    <row r="233" spans="1:5" x14ac:dyDescent="0.55000000000000004">
      <c r="A233" s="55"/>
      <c r="B233" s="31" t="s">
        <v>674</v>
      </c>
      <c r="C233" s="32">
        <v>11943013.09</v>
      </c>
      <c r="D233" s="33">
        <v>0.10224570156391248</v>
      </c>
    </row>
    <row r="234" spans="1:5" x14ac:dyDescent="0.55000000000000004">
      <c r="A234" s="55"/>
      <c r="B234" s="31" t="s">
        <v>842</v>
      </c>
      <c r="C234" s="32">
        <v>9256469.2400000002</v>
      </c>
      <c r="D234" s="33">
        <v>7.9245847284638266E-2</v>
      </c>
    </row>
    <row r="235" spans="1:5" x14ac:dyDescent="0.55000000000000004">
      <c r="A235" s="55"/>
      <c r="B235" s="31" t="s">
        <v>843</v>
      </c>
      <c r="C235" s="32">
        <v>6569034.0499999998</v>
      </c>
      <c r="D235" s="33">
        <v>5.6238362126711801E-2</v>
      </c>
    </row>
    <row r="236" spans="1:5" x14ac:dyDescent="0.55000000000000004">
      <c r="A236" s="55"/>
      <c r="B236" s="31" t="s">
        <v>844</v>
      </c>
      <c r="C236" s="32">
        <v>2862678.67</v>
      </c>
      <c r="D236" s="33">
        <v>2.450776757594577E-2</v>
      </c>
    </row>
    <row r="237" spans="1:5" x14ac:dyDescent="0.55000000000000004">
      <c r="A237" s="55"/>
      <c r="B237" s="31" t="s">
        <v>845</v>
      </c>
      <c r="C237" s="32">
        <v>2754416</v>
      </c>
      <c r="D237" s="33">
        <v>2.3580916657846982E-2</v>
      </c>
    </row>
    <row r="238" spans="1:5" x14ac:dyDescent="0.55000000000000004">
      <c r="A238" s="55"/>
      <c r="B238" s="31" t="s">
        <v>846</v>
      </c>
      <c r="C238" s="32">
        <v>1418937</v>
      </c>
      <c r="D238" s="33">
        <v>1.2147705771290693E-2</v>
      </c>
    </row>
    <row r="239" spans="1:5" x14ac:dyDescent="0.55000000000000004">
      <c r="A239" s="55"/>
      <c r="B239" s="31" t="s">
        <v>847</v>
      </c>
      <c r="C239" s="32">
        <v>1377737.5</v>
      </c>
      <c r="D239" s="33">
        <v>1.1794991447875141E-2</v>
      </c>
    </row>
    <row r="240" spans="1:5" x14ac:dyDescent="0.55000000000000004">
      <c r="A240" s="55"/>
      <c r="B240" s="31" t="s">
        <v>848</v>
      </c>
      <c r="C240" s="32">
        <v>1361301</v>
      </c>
      <c r="D240" s="33">
        <v>1.1654276415488348E-2</v>
      </c>
    </row>
    <row r="241" spans="1:9" x14ac:dyDescent="0.55000000000000004">
      <c r="A241" s="55"/>
      <c r="B241" s="31" t="s">
        <v>849</v>
      </c>
      <c r="C241" s="32">
        <v>1232625.82</v>
      </c>
      <c r="D241" s="33">
        <v>1.0552671321881044E-2</v>
      </c>
    </row>
    <row r="242" spans="1:9" x14ac:dyDescent="0.55000000000000004">
      <c r="A242" s="55"/>
      <c r="B242" s="31" t="s">
        <v>850</v>
      </c>
      <c r="C242" s="32">
        <v>1143597.1599999999</v>
      </c>
      <c r="D242" s="33">
        <v>9.7904852862133029E-3</v>
      </c>
    </row>
    <row r="243" spans="1:9" x14ac:dyDescent="0.55000000000000004">
      <c r="A243" s="55"/>
      <c r="B243" s="31" t="s">
        <v>851</v>
      </c>
      <c r="C243" s="32">
        <v>1002615</v>
      </c>
      <c r="D243" s="33">
        <v>8.583518522586004E-3</v>
      </c>
    </row>
    <row r="244" spans="1:9" x14ac:dyDescent="0.55000000000000004">
      <c r="A244" s="55"/>
      <c r="B244" s="31" t="s">
        <v>852</v>
      </c>
      <c r="C244" s="32">
        <v>987242.99</v>
      </c>
      <c r="D244" s="33">
        <v>8.4519167287126062E-3</v>
      </c>
    </row>
    <row r="245" spans="1:9" x14ac:dyDescent="0.55000000000000004">
      <c r="A245" s="55"/>
      <c r="B245" s="31" t="s">
        <v>853</v>
      </c>
      <c r="C245" s="32">
        <v>959271.46</v>
      </c>
      <c r="D245" s="33">
        <v>8.2124487915083248E-3</v>
      </c>
    </row>
    <row r="246" spans="1:9" x14ac:dyDescent="0.55000000000000004">
      <c r="A246" s="54" t="s">
        <v>854</v>
      </c>
      <c r="B246" s="31" t="s">
        <v>184</v>
      </c>
      <c r="C246" s="32">
        <v>98164354.610000014</v>
      </c>
      <c r="D246" s="33">
        <v>1</v>
      </c>
    </row>
    <row r="247" spans="1:9" x14ac:dyDescent="0.55000000000000004">
      <c r="A247" s="55"/>
      <c r="B247" s="31" t="s">
        <v>855</v>
      </c>
      <c r="C247" s="32">
        <v>24171913.07</v>
      </c>
      <c r="D247" s="33">
        <v>0.24623920939564353</v>
      </c>
      <c r="E247" t="s">
        <v>84</v>
      </c>
      <c r="G247" t="s">
        <v>84</v>
      </c>
      <c r="H247" s="34">
        <f>SUM(D247:D248,D250,D253,D255,D257:D258,D260)</f>
        <v>0.47563125846949411</v>
      </c>
      <c r="I247" s="34">
        <f>H247/SUM($H$247:$H$254)</f>
        <v>0.7138528308772939</v>
      </c>
    </row>
    <row r="248" spans="1:9" x14ac:dyDescent="0.55000000000000004">
      <c r="A248" s="55"/>
      <c r="B248" s="31" t="s">
        <v>799</v>
      </c>
      <c r="C248" s="32">
        <v>8808250</v>
      </c>
      <c r="D248" s="33">
        <v>8.9729617588732172E-2</v>
      </c>
      <c r="E248" t="s">
        <v>84</v>
      </c>
      <c r="G248" t="s">
        <v>72</v>
      </c>
      <c r="H248" s="34">
        <f>D249</f>
        <v>5.0934985717215213E-2</v>
      </c>
      <c r="I248" s="34">
        <f t="shared" ref="I248:I254" si="1">H248/SUM($H$247:$H$254)</f>
        <v>7.6445950718061706E-2</v>
      </c>
    </row>
    <row r="249" spans="1:9" x14ac:dyDescent="0.55000000000000004">
      <c r="A249" s="55"/>
      <c r="B249" s="31" t="s">
        <v>856</v>
      </c>
      <c r="C249" s="32">
        <v>5000000</v>
      </c>
      <c r="D249" s="33">
        <v>5.0934985717215213E-2</v>
      </c>
      <c r="E249" t="s">
        <v>72</v>
      </c>
      <c r="G249" t="s">
        <v>107</v>
      </c>
      <c r="H249" s="34">
        <f>D251</f>
        <v>3.6367550565409856E-2</v>
      </c>
      <c r="I249" s="34">
        <f t="shared" si="1"/>
        <v>5.458236493272034E-2</v>
      </c>
    </row>
    <row r="250" spans="1:9" x14ac:dyDescent="0.55000000000000004">
      <c r="A250" s="55"/>
      <c r="B250" s="31" t="s">
        <v>718</v>
      </c>
      <c r="C250" s="32">
        <v>3779369.16</v>
      </c>
      <c r="D250" s="33">
        <v>3.8500422836936735E-2</v>
      </c>
      <c r="E250" t="s">
        <v>84</v>
      </c>
      <c r="G250" t="s">
        <v>111</v>
      </c>
      <c r="H250" s="34">
        <f>D252</f>
        <v>2.605127655715761E-2</v>
      </c>
      <c r="I250" s="34">
        <f t="shared" si="1"/>
        <v>3.9099149156293304E-2</v>
      </c>
    </row>
    <row r="251" spans="1:9" x14ac:dyDescent="0.55000000000000004">
      <c r="A251" s="55"/>
      <c r="B251" s="31" t="s">
        <v>857</v>
      </c>
      <c r="C251" s="32">
        <v>3569997.13</v>
      </c>
      <c r="D251" s="33">
        <v>3.6367550565409856E-2</v>
      </c>
      <c r="E251" t="s">
        <v>107</v>
      </c>
      <c r="G251" t="s">
        <v>815</v>
      </c>
      <c r="H251" s="34">
        <f>D254</f>
        <v>2.3522738056740326E-2</v>
      </c>
      <c r="I251" s="34">
        <f t="shared" si="1"/>
        <v>3.5304183341150451E-2</v>
      </c>
    </row>
    <row r="252" spans="1:9" x14ac:dyDescent="0.55000000000000004">
      <c r="A252" s="55"/>
      <c r="B252" s="31" t="s">
        <v>858</v>
      </c>
      <c r="C252" s="32">
        <v>2557306.75</v>
      </c>
      <c r="D252" s="33">
        <v>2.605127655715761E-2</v>
      </c>
      <c r="E252" t="s">
        <v>111</v>
      </c>
      <c r="G252" t="s">
        <v>722</v>
      </c>
      <c r="H252" s="34">
        <f>D256</f>
        <v>1.9111721840922514E-2</v>
      </c>
      <c r="I252" s="34">
        <f t="shared" si="1"/>
        <v>2.8683894290259252E-2</v>
      </c>
    </row>
    <row r="253" spans="1:9" x14ac:dyDescent="0.55000000000000004">
      <c r="A253" s="55"/>
      <c r="B253" s="31" t="s">
        <v>859</v>
      </c>
      <c r="C253" s="32">
        <v>2478664.7999999998</v>
      </c>
      <c r="D253" s="33">
        <v>2.5250151237152817E-2</v>
      </c>
      <c r="E253" t="s">
        <v>84</v>
      </c>
      <c r="G253" t="s">
        <v>117</v>
      </c>
      <c r="H253" s="34">
        <f>D259</f>
        <v>1.7525372084754135E-2</v>
      </c>
      <c r="I253" s="34">
        <f t="shared" si="1"/>
        <v>2.630301573352551E-2</v>
      </c>
    </row>
    <row r="254" spans="1:9" x14ac:dyDescent="0.55000000000000004">
      <c r="A254" s="55"/>
      <c r="B254" s="31" t="s">
        <v>860</v>
      </c>
      <c r="C254" s="32">
        <v>2309094.3999999999</v>
      </c>
      <c r="D254" s="33">
        <v>2.3522738056740326E-2</v>
      </c>
      <c r="E254" t="s">
        <v>815</v>
      </c>
      <c r="G254" t="s">
        <v>115</v>
      </c>
      <c r="H254" s="34">
        <f>D261</f>
        <v>1.7142653325493092E-2</v>
      </c>
      <c r="I254" s="34">
        <f t="shared" si="1"/>
        <v>2.5728610950695483E-2</v>
      </c>
    </row>
    <row r="255" spans="1:9" x14ac:dyDescent="0.55000000000000004">
      <c r="A255" s="55"/>
      <c r="B255" s="31" t="s">
        <v>724</v>
      </c>
      <c r="C255" s="32">
        <v>2189436.69</v>
      </c>
      <c r="D255" s="33">
        <v>2.230378530677939E-2</v>
      </c>
      <c r="E255" t="s">
        <v>84</v>
      </c>
    </row>
    <row r="256" spans="1:9" x14ac:dyDescent="0.55000000000000004">
      <c r="A256" s="55"/>
      <c r="B256" s="31" t="s">
        <v>728</v>
      </c>
      <c r="C256" s="32">
        <v>1876089.84</v>
      </c>
      <c r="D256" s="33">
        <v>1.9111721840922514E-2</v>
      </c>
      <c r="E256" t="s">
        <v>722</v>
      </c>
    </row>
    <row r="257" spans="1:10" x14ac:dyDescent="0.55000000000000004">
      <c r="A257" s="55"/>
      <c r="B257" s="31" t="s">
        <v>861</v>
      </c>
      <c r="C257" s="32">
        <v>1838545</v>
      </c>
      <c r="D257" s="33">
        <v>1.872925266309149E-2</v>
      </c>
      <c r="E257" t="s">
        <v>84</v>
      </c>
    </row>
    <row r="258" spans="1:10" x14ac:dyDescent="0.55000000000000004">
      <c r="A258" s="55"/>
      <c r="B258" s="31" t="s">
        <v>862</v>
      </c>
      <c r="C258" s="32">
        <v>1730126.4</v>
      </c>
      <c r="D258" s="33">
        <v>1.7624792694595395E-2</v>
      </c>
      <c r="E258" t="s">
        <v>84</v>
      </c>
    </row>
    <row r="259" spans="1:10" x14ac:dyDescent="0.55000000000000004">
      <c r="A259" s="55"/>
      <c r="B259" s="31" t="s">
        <v>863</v>
      </c>
      <c r="C259" s="32">
        <v>1720366.84</v>
      </c>
      <c r="D259" s="33">
        <v>1.7525372084754135E-2</v>
      </c>
      <c r="E259" t="s">
        <v>117</v>
      </c>
    </row>
    <row r="260" spans="1:10" x14ac:dyDescent="0.55000000000000004">
      <c r="A260" s="55"/>
      <c r="B260" s="31" t="s">
        <v>864</v>
      </c>
      <c r="C260" s="32">
        <v>1693730.4</v>
      </c>
      <c r="D260" s="33">
        <v>1.725402674656264E-2</v>
      </c>
      <c r="E260" t="s">
        <v>84</v>
      </c>
    </row>
    <row r="261" spans="1:10" x14ac:dyDescent="0.55000000000000004">
      <c r="A261" s="55"/>
      <c r="B261" s="31" t="s">
        <v>824</v>
      </c>
      <c r="C261" s="32">
        <v>1682797.5</v>
      </c>
      <c r="D261" s="33">
        <v>1.7142653325493092E-2</v>
      </c>
      <c r="E261" t="s">
        <v>115</v>
      </c>
    </row>
    <row r="262" spans="1:10" x14ac:dyDescent="0.55000000000000004">
      <c r="A262" s="54" t="s">
        <v>865</v>
      </c>
      <c r="B262" s="31" t="s">
        <v>184</v>
      </c>
      <c r="C262" s="32">
        <v>19477883.099999998</v>
      </c>
      <c r="D262" s="33">
        <v>1</v>
      </c>
    </row>
    <row r="263" spans="1:10" x14ac:dyDescent="0.55000000000000004">
      <c r="A263" s="55"/>
      <c r="B263" s="31" t="s">
        <v>866</v>
      </c>
      <c r="C263" s="32">
        <v>3493615</v>
      </c>
      <c r="D263" s="33">
        <v>0.17936317730544343</v>
      </c>
    </row>
    <row r="264" spans="1:10" x14ac:dyDescent="0.55000000000000004">
      <c r="A264" s="55"/>
      <c r="B264" s="31" t="s">
        <v>867</v>
      </c>
      <c r="C264" s="32">
        <v>3021079.67</v>
      </c>
      <c r="D264" s="33">
        <v>0.15510308047798071</v>
      </c>
    </row>
    <row r="265" spans="1:10" x14ac:dyDescent="0.55000000000000004">
      <c r="A265" s="55"/>
      <c r="B265" s="31" t="s">
        <v>868</v>
      </c>
      <c r="C265" s="32">
        <v>1131473.29</v>
      </c>
      <c r="D265" s="33">
        <v>5.8090157138277525E-2</v>
      </c>
      <c r="E265" t="s">
        <v>68</v>
      </c>
      <c r="G265" t="s">
        <v>68</v>
      </c>
      <c r="H265" s="34">
        <f>D265+D266</f>
        <v>8.4212677095284558E-2</v>
      </c>
    </row>
    <row r="266" spans="1:10" x14ac:dyDescent="0.55000000000000004">
      <c r="A266" s="55"/>
      <c r="B266" s="31" t="s">
        <v>869</v>
      </c>
      <c r="C266" s="32">
        <v>508811.39</v>
      </c>
      <c r="D266" s="33">
        <v>2.6122519957007036E-2</v>
      </c>
      <c r="E266" t="s">
        <v>68</v>
      </c>
      <c r="G266" t="s">
        <v>126</v>
      </c>
      <c r="H266" s="34">
        <f>D267+D274</f>
        <v>3.7683995546723456E-2</v>
      </c>
    </row>
    <row r="267" spans="1:10" x14ac:dyDescent="0.55000000000000004">
      <c r="A267" s="55"/>
      <c r="B267" s="31" t="s">
        <v>870</v>
      </c>
      <c r="C267" s="32">
        <v>500000</v>
      </c>
      <c r="D267" s="33">
        <v>2.567014071462417E-2</v>
      </c>
      <c r="E267" t="s">
        <v>126</v>
      </c>
      <c r="G267" t="s">
        <v>104</v>
      </c>
      <c r="H267" s="34">
        <f>D269</f>
        <v>2.105511147666761E-2</v>
      </c>
    </row>
    <row r="268" spans="1:10" x14ac:dyDescent="0.55000000000000004">
      <c r="A268" s="55"/>
      <c r="B268" s="31" t="s">
        <v>871</v>
      </c>
      <c r="C268" s="32">
        <v>491598</v>
      </c>
      <c r="D268" s="33">
        <v>2.5238779670055625E-2</v>
      </c>
      <c r="G268" t="s">
        <v>103</v>
      </c>
      <c r="H268" s="34">
        <f>D272</f>
        <v>1.2891544666884259E-2</v>
      </c>
    </row>
    <row r="269" spans="1:10" x14ac:dyDescent="0.55000000000000004">
      <c r="A269" s="55"/>
      <c r="B269" s="31" t="s">
        <v>872</v>
      </c>
      <c r="C269" s="32">
        <v>410109</v>
      </c>
      <c r="D269" s="33">
        <v>2.105511147666761E-2</v>
      </c>
      <c r="E269" t="s">
        <v>104</v>
      </c>
      <c r="G269" t="s">
        <v>81</v>
      </c>
      <c r="H269" s="34">
        <f>D277</f>
        <v>1.0976038766759002E-2</v>
      </c>
    </row>
    <row r="270" spans="1:10" x14ac:dyDescent="0.55000000000000004">
      <c r="A270" s="55"/>
      <c r="B270" s="31" t="s">
        <v>873</v>
      </c>
      <c r="C270" s="32">
        <v>350820</v>
      </c>
      <c r="D270" s="33">
        <v>1.8011197531008903E-2</v>
      </c>
      <c r="G270" t="s">
        <v>874</v>
      </c>
      <c r="H270" s="34">
        <f>1-SUM(H265:H269)</f>
        <v>0.83318063244768115</v>
      </c>
      <c r="I270" t="s">
        <v>875</v>
      </c>
      <c r="J270" s="6">
        <f>$H$270/5</f>
        <v>0.16663612648953624</v>
      </c>
    </row>
    <row r="271" spans="1:10" x14ac:dyDescent="0.55000000000000004">
      <c r="A271" s="55"/>
      <c r="B271" s="31" t="s">
        <v>876</v>
      </c>
      <c r="C271" s="32">
        <v>320904</v>
      </c>
      <c r="D271" s="33">
        <v>1.6475301671771511E-2</v>
      </c>
      <c r="I271" t="s">
        <v>877</v>
      </c>
      <c r="J271" s="6">
        <f t="shared" ref="J271:J274" si="2">$H$270/5</f>
        <v>0.16663612648953624</v>
      </c>
    </row>
    <row r="272" spans="1:10" x14ac:dyDescent="0.55000000000000004">
      <c r="A272" s="55"/>
      <c r="B272" s="31" t="s">
        <v>878</v>
      </c>
      <c r="C272" s="32">
        <v>251100</v>
      </c>
      <c r="D272" s="33">
        <v>1.2891544666884259E-2</v>
      </c>
      <c r="E272" t="s">
        <v>103</v>
      </c>
      <c r="I272" t="s">
        <v>126</v>
      </c>
      <c r="J272" s="6">
        <f t="shared" si="2"/>
        <v>0.16663612648953624</v>
      </c>
    </row>
    <row r="273" spans="1:10" x14ac:dyDescent="0.55000000000000004">
      <c r="A273" s="55"/>
      <c r="B273" s="31" t="s">
        <v>879</v>
      </c>
      <c r="C273" s="32">
        <v>242485</v>
      </c>
      <c r="D273" s="33">
        <v>1.2449248142371284E-2</v>
      </c>
      <c r="I273" t="s">
        <v>880</v>
      </c>
      <c r="J273" s="6">
        <f t="shared" si="2"/>
        <v>0.16663612648953624</v>
      </c>
    </row>
    <row r="274" spans="1:10" x14ac:dyDescent="0.55000000000000004">
      <c r="A274" s="55"/>
      <c r="B274" s="31" t="s">
        <v>881</v>
      </c>
      <c r="C274" s="32">
        <v>234004.46</v>
      </c>
      <c r="D274" s="33">
        <v>1.2013854832099286E-2</v>
      </c>
      <c r="E274" t="s">
        <v>126</v>
      </c>
      <c r="I274" t="s">
        <v>84</v>
      </c>
      <c r="J274" s="6">
        <f t="shared" si="2"/>
        <v>0.16663612648953624</v>
      </c>
    </row>
    <row r="275" spans="1:10" x14ac:dyDescent="0.55000000000000004">
      <c r="A275" s="55"/>
      <c r="B275" s="31" t="s">
        <v>882</v>
      </c>
      <c r="C275" s="32">
        <v>219619.8</v>
      </c>
      <c r="D275" s="33">
        <v>1.1275342339435234E-2</v>
      </c>
    </row>
    <row r="276" spans="1:10" x14ac:dyDescent="0.55000000000000004">
      <c r="A276" s="55"/>
      <c r="B276" s="31" t="s">
        <v>883</v>
      </c>
      <c r="C276" s="32">
        <v>215060</v>
      </c>
      <c r="D276" s="33">
        <v>1.1041240924174148E-2</v>
      </c>
    </row>
    <row r="277" spans="1:10" x14ac:dyDescent="0.55000000000000004">
      <c r="A277" s="55"/>
      <c r="B277" s="31" t="s">
        <v>884</v>
      </c>
      <c r="C277" s="32">
        <v>213790</v>
      </c>
      <c r="D277" s="33">
        <v>1.0976038766759002E-2</v>
      </c>
      <c r="E277" t="s">
        <v>81</v>
      </c>
    </row>
    <row r="278" spans="1:10" x14ac:dyDescent="0.55000000000000004">
      <c r="A278" s="54" t="s">
        <v>885</v>
      </c>
      <c r="B278" s="31" t="s">
        <v>184</v>
      </c>
      <c r="C278" s="32">
        <v>82703300.340000018</v>
      </c>
      <c r="D278" s="33">
        <v>1</v>
      </c>
    </row>
    <row r="279" spans="1:10" x14ac:dyDescent="0.55000000000000004">
      <c r="A279" s="55"/>
      <c r="B279" s="31" t="s">
        <v>886</v>
      </c>
      <c r="C279" s="32">
        <v>11330429.83</v>
      </c>
      <c r="D279" s="33">
        <v>0.13700093930253907</v>
      </c>
    </row>
    <row r="280" spans="1:10" x14ac:dyDescent="0.55000000000000004">
      <c r="A280" s="55"/>
      <c r="B280" s="31" t="s">
        <v>887</v>
      </c>
      <c r="C280" s="32">
        <v>8786755.1500000004</v>
      </c>
      <c r="D280" s="33">
        <v>0.10624431085430609</v>
      </c>
    </row>
    <row r="281" spans="1:10" x14ac:dyDescent="0.55000000000000004">
      <c r="A281" s="55"/>
      <c r="B281" s="31" t="s">
        <v>888</v>
      </c>
      <c r="C281" s="32">
        <v>6934016.3600000003</v>
      </c>
      <c r="D281" s="33">
        <v>8.3842075606338481E-2</v>
      </c>
    </row>
    <row r="282" spans="1:10" x14ac:dyDescent="0.55000000000000004">
      <c r="A282" s="55"/>
      <c r="B282" s="31" t="s">
        <v>889</v>
      </c>
      <c r="C282" s="32">
        <v>6006736.0700000003</v>
      </c>
      <c r="D282" s="33">
        <v>7.2629943972076297E-2</v>
      </c>
    </row>
    <row r="283" spans="1:10" x14ac:dyDescent="0.55000000000000004">
      <c r="A283" s="55"/>
      <c r="B283" s="31" t="s">
        <v>890</v>
      </c>
      <c r="C283" s="32">
        <v>3781163.46</v>
      </c>
      <c r="D283" s="33">
        <v>4.5719619948119704E-2</v>
      </c>
    </row>
    <row r="284" spans="1:10" x14ac:dyDescent="0.55000000000000004">
      <c r="A284" s="55"/>
      <c r="B284" s="31" t="s">
        <v>891</v>
      </c>
      <c r="C284" s="32">
        <v>3265877.13</v>
      </c>
      <c r="D284" s="33">
        <v>3.9489078628950867E-2</v>
      </c>
    </row>
    <row r="285" spans="1:10" x14ac:dyDescent="0.55000000000000004">
      <c r="A285" s="55"/>
      <c r="B285" s="31" t="s">
        <v>892</v>
      </c>
      <c r="C285" s="32">
        <v>2784000</v>
      </c>
      <c r="D285" s="33">
        <v>3.3662501841580067E-2</v>
      </c>
    </row>
    <row r="286" spans="1:10" x14ac:dyDescent="0.55000000000000004">
      <c r="A286" s="55"/>
      <c r="B286" s="31" t="s">
        <v>893</v>
      </c>
      <c r="C286" s="32">
        <v>2629961.4</v>
      </c>
      <c r="D286" s="33">
        <v>3.1799957065655346E-2</v>
      </c>
    </row>
    <row r="287" spans="1:10" x14ac:dyDescent="0.55000000000000004">
      <c r="A287" s="55"/>
      <c r="B287" s="31" t="s">
        <v>894</v>
      </c>
      <c r="C287" s="32">
        <v>2349005</v>
      </c>
      <c r="D287" s="33">
        <v>2.840279638591264E-2</v>
      </c>
    </row>
    <row r="288" spans="1:10" x14ac:dyDescent="0.55000000000000004">
      <c r="A288" s="55"/>
      <c r="B288" s="31" t="s">
        <v>895</v>
      </c>
      <c r="C288" s="32">
        <v>2314062.7000000002</v>
      </c>
      <c r="D288" s="33">
        <v>2.7980294504411547E-2</v>
      </c>
    </row>
    <row r="289" spans="1:4" x14ac:dyDescent="0.55000000000000004">
      <c r="A289" s="55"/>
      <c r="B289" s="31" t="s">
        <v>896</v>
      </c>
      <c r="C289" s="32">
        <v>2245578.09</v>
      </c>
      <c r="D289" s="33">
        <v>2.7152218602743118E-2</v>
      </c>
    </row>
    <row r="290" spans="1:4" x14ac:dyDescent="0.55000000000000004">
      <c r="A290" s="55"/>
      <c r="B290" s="31" t="s">
        <v>897</v>
      </c>
      <c r="C290" s="32">
        <v>2206518.65</v>
      </c>
      <c r="D290" s="33">
        <v>2.6679934669219023E-2</v>
      </c>
    </row>
    <row r="291" spans="1:4" x14ac:dyDescent="0.55000000000000004">
      <c r="A291" s="55"/>
      <c r="B291" s="31" t="s">
        <v>898</v>
      </c>
      <c r="C291" s="32">
        <v>1790916.43</v>
      </c>
      <c r="D291" s="33">
        <v>2.1654715381821479E-2</v>
      </c>
    </row>
    <row r="292" spans="1:4" x14ac:dyDescent="0.55000000000000004">
      <c r="A292" s="55"/>
      <c r="B292" s="31" t="s">
        <v>899</v>
      </c>
      <c r="C292" s="32">
        <v>1378251.14</v>
      </c>
      <c r="D292" s="33">
        <v>1.6665007736497782E-2</v>
      </c>
    </row>
    <row r="293" spans="1:4" x14ac:dyDescent="0.55000000000000004">
      <c r="A293" s="55"/>
      <c r="B293" s="31" t="s">
        <v>900</v>
      </c>
      <c r="C293" s="32">
        <v>1110844.5</v>
      </c>
      <c r="D293" s="33">
        <v>1.3431682840143351E-2</v>
      </c>
    </row>
    <row r="294" spans="1:4" x14ac:dyDescent="0.55000000000000004">
      <c r="A294" s="54" t="s">
        <v>901</v>
      </c>
      <c r="B294" s="31" t="s">
        <v>184</v>
      </c>
      <c r="C294" s="32">
        <v>14134925.75</v>
      </c>
      <c r="D294" s="33">
        <v>1</v>
      </c>
    </row>
    <row r="295" spans="1:4" x14ac:dyDescent="0.55000000000000004">
      <c r="A295" s="55"/>
      <c r="B295" s="31" t="s">
        <v>902</v>
      </c>
      <c r="C295" s="32">
        <v>1735473</v>
      </c>
      <c r="D295" s="33">
        <v>0.12277906730426229</v>
      </c>
    </row>
    <row r="296" spans="1:4" x14ac:dyDescent="0.55000000000000004">
      <c r="A296" s="55"/>
      <c r="B296" s="31" t="s">
        <v>856</v>
      </c>
      <c r="C296" s="32">
        <v>1359950</v>
      </c>
      <c r="D296" s="33">
        <v>9.6212037052971433E-2</v>
      </c>
    </row>
    <row r="297" spans="1:4" x14ac:dyDescent="0.55000000000000004">
      <c r="A297" s="55"/>
      <c r="B297" s="31" t="s">
        <v>869</v>
      </c>
      <c r="C297" s="32">
        <v>1057100</v>
      </c>
      <c r="D297" s="33">
        <v>7.4786385064668628E-2</v>
      </c>
    </row>
    <row r="298" spans="1:4" x14ac:dyDescent="0.55000000000000004">
      <c r="A298" s="55"/>
      <c r="B298" s="31" t="s">
        <v>903</v>
      </c>
      <c r="C298" s="32">
        <v>938698</v>
      </c>
      <c r="D298" s="33">
        <v>6.6409828859553793E-2</v>
      </c>
    </row>
    <row r="299" spans="1:4" x14ac:dyDescent="0.55000000000000004">
      <c r="A299" s="55"/>
      <c r="B299" s="31" t="s">
        <v>904</v>
      </c>
      <c r="C299" s="32">
        <v>819376</v>
      </c>
      <c r="D299" s="33">
        <v>5.7968185648233771E-2</v>
      </c>
    </row>
    <row r="300" spans="1:4" x14ac:dyDescent="0.55000000000000004">
      <c r="A300" s="55"/>
      <c r="B300" s="31" t="s">
        <v>881</v>
      </c>
      <c r="C300" s="32">
        <v>694550</v>
      </c>
      <c r="D300" s="33">
        <v>4.9137152347616682E-2</v>
      </c>
    </row>
    <row r="301" spans="1:4" x14ac:dyDescent="0.55000000000000004">
      <c r="A301" s="55"/>
      <c r="B301" s="31" t="s">
        <v>905</v>
      </c>
      <c r="C301" s="32">
        <v>557000</v>
      </c>
      <c r="D301" s="33">
        <v>3.9405937452483608E-2</v>
      </c>
    </row>
    <row r="302" spans="1:4" x14ac:dyDescent="0.55000000000000004">
      <c r="A302" s="55"/>
      <c r="B302" s="31" t="s">
        <v>906</v>
      </c>
      <c r="C302" s="32">
        <v>503250</v>
      </c>
      <c r="D302" s="33">
        <v>3.5603299861691882E-2</v>
      </c>
    </row>
    <row r="303" spans="1:4" x14ac:dyDescent="0.55000000000000004">
      <c r="A303" s="55"/>
      <c r="B303" s="31" t="s">
        <v>907</v>
      </c>
      <c r="C303" s="32">
        <v>449300</v>
      </c>
      <c r="D303" s="33">
        <v>3.1786512921725109E-2</v>
      </c>
    </row>
    <row r="304" spans="1:4" x14ac:dyDescent="0.55000000000000004">
      <c r="A304" s="55"/>
      <c r="B304" s="31" t="s">
        <v>672</v>
      </c>
      <c r="C304" s="32">
        <v>396650</v>
      </c>
      <c r="D304" s="33">
        <v>2.8061696751396095E-2</v>
      </c>
    </row>
    <row r="305" spans="1:4" x14ac:dyDescent="0.55000000000000004">
      <c r="A305" s="55"/>
      <c r="B305" s="31" t="s">
        <v>805</v>
      </c>
      <c r="C305" s="32">
        <v>390973.75</v>
      </c>
      <c r="D305" s="33">
        <v>2.7660120535122019E-2</v>
      </c>
    </row>
    <row r="306" spans="1:4" x14ac:dyDescent="0.55000000000000004">
      <c r="A306" s="55"/>
      <c r="B306" s="31" t="s">
        <v>674</v>
      </c>
      <c r="C306" s="32">
        <v>386200</v>
      </c>
      <c r="D306" s="33">
        <v>2.7322393257000307E-2</v>
      </c>
    </row>
    <row r="307" spans="1:4" x14ac:dyDescent="0.55000000000000004">
      <c r="A307" s="55"/>
      <c r="B307" s="31" t="s">
        <v>908</v>
      </c>
      <c r="C307" s="32">
        <v>376304</v>
      </c>
      <c r="D307" s="33">
        <v>2.6622283459819377E-2</v>
      </c>
    </row>
    <row r="308" spans="1:4" x14ac:dyDescent="0.55000000000000004">
      <c r="A308" s="55"/>
      <c r="B308" s="31" t="s">
        <v>688</v>
      </c>
      <c r="C308" s="32">
        <v>375654</v>
      </c>
      <c r="D308" s="33">
        <v>2.6576298075000501E-2</v>
      </c>
    </row>
    <row r="309" spans="1:4" x14ac:dyDescent="0.55000000000000004">
      <c r="A309" s="55"/>
      <c r="B309" s="31" t="s">
        <v>909</v>
      </c>
      <c r="C309" s="32">
        <v>356700</v>
      </c>
      <c r="D309" s="33">
        <v>2.5235364253682054E-2</v>
      </c>
    </row>
    <row r="310" spans="1:4" x14ac:dyDescent="0.55000000000000004">
      <c r="A310" s="54" t="s">
        <v>910</v>
      </c>
      <c r="B310" s="31" t="s">
        <v>184</v>
      </c>
      <c r="C310" s="32">
        <v>8846583</v>
      </c>
      <c r="D310" s="33">
        <v>1</v>
      </c>
    </row>
    <row r="311" spans="1:4" x14ac:dyDescent="0.55000000000000004">
      <c r="A311" s="55"/>
      <c r="B311" s="31" t="s">
        <v>911</v>
      </c>
      <c r="C311" s="32">
        <v>2787795</v>
      </c>
      <c r="D311" s="33">
        <v>0.31512675572025944</v>
      </c>
    </row>
    <row r="312" spans="1:4" x14ac:dyDescent="0.55000000000000004">
      <c r="A312" s="55"/>
      <c r="B312" s="31" t="s">
        <v>912</v>
      </c>
      <c r="C312" s="32">
        <v>2509506</v>
      </c>
      <c r="D312" s="33">
        <v>0.28366952528450817</v>
      </c>
    </row>
    <row r="313" spans="1:4" x14ac:dyDescent="0.55000000000000004">
      <c r="A313" s="55"/>
      <c r="B313" s="31" t="s">
        <v>913</v>
      </c>
      <c r="C313" s="32">
        <v>1982906</v>
      </c>
      <c r="D313" s="33">
        <v>0.2241437174104397</v>
      </c>
    </row>
    <row r="314" spans="1:4" x14ac:dyDescent="0.55000000000000004">
      <c r="A314" s="55"/>
      <c r="B314" s="31" t="s">
        <v>914</v>
      </c>
      <c r="C314" s="32">
        <v>252333</v>
      </c>
      <c r="D314" s="33">
        <v>2.8523216251969827E-2</v>
      </c>
    </row>
    <row r="315" spans="1:4" x14ac:dyDescent="0.55000000000000004">
      <c r="A315" s="55"/>
      <c r="B315" s="31" t="s">
        <v>915</v>
      </c>
      <c r="C315" s="32">
        <v>243722</v>
      </c>
      <c r="D315" s="33">
        <v>2.7549846081814867E-2</v>
      </c>
    </row>
    <row r="316" spans="1:4" x14ac:dyDescent="0.55000000000000004">
      <c r="A316" s="55"/>
      <c r="B316" s="31" t="s">
        <v>916</v>
      </c>
      <c r="C316" s="32">
        <v>184132</v>
      </c>
      <c r="D316" s="33">
        <v>2.0813911992912972E-2</v>
      </c>
    </row>
    <row r="317" spans="1:4" x14ac:dyDescent="0.55000000000000004">
      <c r="A317" s="55"/>
      <c r="B317" s="31" t="s">
        <v>905</v>
      </c>
      <c r="C317" s="32">
        <v>180897</v>
      </c>
      <c r="D317" s="33">
        <v>2.0448234080887501E-2</v>
      </c>
    </row>
    <row r="318" spans="1:4" x14ac:dyDescent="0.55000000000000004">
      <c r="A318" s="55"/>
      <c r="B318" s="31" t="s">
        <v>917</v>
      </c>
      <c r="C318" s="32">
        <v>132336</v>
      </c>
      <c r="D318" s="33">
        <v>1.4958996032705509E-2</v>
      </c>
    </row>
    <row r="319" spans="1:4" x14ac:dyDescent="0.55000000000000004">
      <c r="A319" s="55"/>
      <c r="B319" s="31" t="s">
        <v>688</v>
      </c>
      <c r="C319" s="32">
        <v>121438</v>
      </c>
      <c r="D319" s="33">
        <v>1.3727107969257735E-2</v>
      </c>
    </row>
    <row r="320" spans="1:4" x14ac:dyDescent="0.55000000000000004">
      <c r="A320" s="55"/>
      <c r="B320" s="31" t="s">
        <v>908</v>
      </c>
      <c r="C320" s="32">
        <v>118718</v>
      </c>
      <c r="D320" s="33">
        <v>1.3419644624370787E-2</v>
      </c>
    </row>
    <row r="321" spans="1:10" x14ac:dyDescent="0.55000000000000004">
      <c r="A321" s="55"/>
      <c r="B321" s="31" t="s">
        <v>918</v>
      </c>
      <c r="C321" s="32">
        <v>88063</v>
      </c>
      <c r="D321" s="33">
        <v>9.9544649046982327E-3</v>
      </c>
    </row>
    <row r="322" spans="1:10" x14ac:dyDescent="0.55000000000000004">
      <c r="A322" s="55"/>
      <c r="B322" s="31" t="s">
        <v>919</v>
      </c>
      <c r="C322" s="32">
        <v>65746</v>
      </c>
      <c r="D322" s="33">
        <v>7.4317959826975004E-3</v>
      </c>
    </row>
    <row r="323" spans="1:10" x14ac:dyDescent="0.55000000000000004">
      <c r="A323" s="55"/>
      <c r="B323" s="31" t="s">
        <v>920</v>
      </c>
      <c r="C323" s="32">
        <v>54344</v>
      </c>
      <c r="D323" s="33">
        <v>6.1429367700500861E-3</v>
      </c>
    </row>
    <row r="324" spans="1:10" x14ac:dyDescent="0.55000000000000004">
      <c r="A324" s="55"/>
      <c r="B324" s="31" t="s">
        <v>921</v>
      </c>
      <c r="C324" s="32">
        <v>45845</v>
      </c>
      <c r="D324" s="33">
        <v>5.1822268552728212E-3</v>
      </c>
    </row>
    <row r="325" spans="1:10" x14ac:dyDescent="0.55000000000000004">
      <c r="A325" s="55"/>
      <c r="B325" s="31" t="s">
        <v>922</v>
      </c>
      <c r="C325" s="32">
        <v>35086</v>
      </c>
      <c r="D325" s="33">
        <v>3.9660510730527253E-3</v>
      </c>
    </row>
    <row r="326" spans="1:10" x14ac:dyDescent="0.55000000000000004">
      <c r="A326" s="54" t="s">
        <v>923</v>
      </c>
      <c r="B326" s="31" t="s">
        <v>184</v>
      </c>
      <c r="C326" s="32">
        <v>24385866.660000015</v>
      </c>
      <c r="D326" s="33">
        <v>1</v>
      </c>
    </row>
    <row r="327" spans="1:10" x14ac:dyDescent="0.55000000000000004">
      <c r="A327" s="55"/>
      <c r="B327" s="31" t="s">
        <v>886</v>
      </c>
      <c r="C327" s="32">
        <v>1181000.52</v>
      </c>
      <c r="D327" s="33">
        <v>4.8429712852370667E-2</v>
      </c>
      <c r="E327" t="s">
        <v>121</v>
      </c>
      <c r="G327" t="s">
        <v>121</v>
      </c>
      <c r="H327" s="34">
        <f>D327+D328</f>
        <v>7.5703117126779157E-2</v>
      </c>
      <c r="I327" s="34">
        <f>H327/$H$334</f>
        <v>0.32649706200839701</v>
      </c>
    </row>
    <row r="328" spans="1:10" x14ac:dyDescent="0.55000000000000004">
      <c r="A328" s="55"/>
      <c r="B328" s="31" t="s">
        <v>889</v>
      </c>
      <c r="C328" s="32">
        <v>665085.6</v>
      </c>
      <c r="D328" s="33">
        <v>2.7273404274408494E-2</v>
      </c>
      <c r="E328" t="s">
        <v>121</v>
      </c>
      <c r="G328" t="s">
        <v>924</v>
      </c>
      <c r="H328" s="34">
        <f>D329+D331+D333+D335+D336+D338</f>
        <v>8.5984221895191781E-2</v>
      </c>
      <c r="I328" s="34">
        <f t="shared" ref="I328:I333" si="3">H328/$H$334</f>
        <v>0.37083804331126374</v>
      </c>
    </row>
    <row r="329" spans="1:10" x14ac:dyDescent="0.55000000000000004">
      <c r="A329" s="55"/>
      <c r="B329" s="31" t="s">
        <v>925</v>
      </c>
      <c r="C329" s="32">
        <v>519668.74</v>
      </c>
      <c r="D329" s="33">
        <v>2.1310242824070281E-2</v>
      </c>
      <c r="E329" t="s">
        <v>924</v>
      </c>
      <c r="G329" t="s">
        <v>877</v>
      </c>
      <c r="H329" s="34">
        <f>D332</f>
        <v>1.3922399180378353E-2</v>
      </c>
      <c r="I329" s="34">
        <f t="shared" si="3"/>
        <v>6.0045379913341537E-2</v>
      </c>
    </row>
    <row r="330" spans="1:10" x14ac:dyDescent="0.55000000000000004">
      <c r="A330" s="55"/>
      <c r="B330" s="31" t="s">
        <v>905</v>
      </c>
      <c r="C330" s="32">
        <v>432700.14</v>
      </c>
      <c r="D330" s="33">
        <v>1.774389018167459E-2</v>
      </c>
      <c r="G330" t="s">
        <v>926</v>
      </c>
      <c r="H330" s="34">
        <f>D334</f>
        <v>1.272688005421907E-2</v>
      </c>
      <c r="I330" s="34">
        <f t="shared" si="3"/>
        <v>5.488927145862408E-2</v>
      </c>
    </row>
    <row r="331" spans="1:10" x14ac:dyDescent="0.55000000000000004">
      <c r="A331" s="55"/>
      <c r="B331" s="31" t="s">
        <v>888</v>
      </c>
      <c r="C331" s="32">
        <v>375617.65</v>
      </c>
      <c r="D331" s="33">
        <v>1.5403087995069018E-2</v>
      </c>
      <c r="E331" t="s">
        <v>924</v>
      </c>
      <c r="G331" t="s">
        <v>117</v>
      </c>
      <c r="H331" s="34">
        <f>D337</f>
        <v>1.2007694624210653E-2</v>
      </c>
      <c r="I331" s="34">
        <f t="shared" si="3"/>
        <v>5.1787524280317576E-2</v>
      </c>
    </row>
    <row r="332" spans="1:10" x14ac:dyDescent="0.55000000000000004">
      <c r="A332" s="55"/>
      <c r="B332" s="31" t="s">
        <v>927</v>
      </c>
      <c r="C332" s="32">
        <v>339509.77</v>
      </c>
      <c r="D332" s="33">
        <v>1.3922399180378353E-2</v>
      </c>
      <c r="E332" t="s">
        <v>877</v>
      </c>
      <c r="G332" t="s">
        <v>126</v>
      </c>
      <c r="H332" s="34">
        <f>D339+D341</f>
        <v>2.0958861422725409E-2</v>
      </c>
      <c r="I332" s="34">
        <f t="shared" si="3"/>
        <v>9.0392667267598398E-2</v>
      </c>
    </row>
    <row r="333" spans="1:10" x14ac:dyDescent="0.55000000000000004">
      <c r="A333" s="55"/>
      <c r="B333" s="31" t="s">
        <v>928</v>
      </c>
      <c r="C333" s="32">
        <v>336732.11</v>
      </c>
      <c r="D333" s="33">
        <v>1.3808494678285909E-2</v>
      </c>
      <c r="E333" t="s">
        <v>924</v>
      </c>
      <c r="G333" t="s">
        <v>116</v>
      </c>
      <c r="H333" s="34">
        <f>D340</f>
        <v>1.0561445430293345E-2</v>
      </c>
      <c r="I333" s="34">
        <f t="shared" si="3"/>
        <v>4.5550051760457767E-2</v>
      </c>
    </row>
    <row r="334" spans="1:10" x14ac:dyDescent="0.55000000000000004">
      <c r="A334" s="55"/>
      <c r="B334" s="31" t="s">
        <v>929</v>
      </c>
      <c r="C334" s="32">
        <v>310356</v>
      </c>
      <c r="D334" s="33">
        <v>1.272688005421907E-2</v>
      </c>
      <c r="E334" t="s">
        <v>926</v>
      </c>
      <c r="G334" t="s">
        <v>930</v>
      </c>
      <c r="H334" s="34">
        <f>SUM(H326:H333)</f>
        <v>0.23186461973379774</v>
      </c>
      <c r="J334" s="6"/>
    </row>
    <row r="335" spans="1:10" x14ac:dyDescent="0.55000000000000004">
      <c r="A335" s="55"/>
      <c r="B335" s="31" t="s">
        <v>931</v>
      </c>
      <c r="C335" s="32">
        <v>294624</v>
      </c>
      <c r="D335" s="33">
        <v>1.2081752275110645E-2</v>
      </c>
      <c r="E335" t="s">
        <v>924</v>
      </c>
      <c r="J335" s="6"/>
    </row>
    <row r="336" spans="1:10" x14ac:dyDescent="0.55000000000000004">
      <c r="A336" s="55"/>
      <c r="B336" s="31" t="s">
        <v>932</v>
      </c>
      <c r="C336" s="32">
        <v>294167.57</v>
      </c>
      <c r="D336" s="33">
        <v>1.2063035286029889E-2</v>
      </c>
      <c r="E336" t="s">
        <v>924</v>
      </c>
      <c r="J336" s="6"/>
    </row>
    <row r="337" spans="1:10" x14ac:dyDescent="0.55000000000000004">
      <c r="A337" s="55"/>
      <c r="B337" s="31" t="s">
        <v>933</v>
      </c>
      <c r="C337" s="32">
        <v>292818.03999999998</v>
      </c>
      <c r="D337" s="33">
        <v>1.2007694624210653E-2</v>
      </c>
      <c r="E337" t="s">
        <v>117</v>
      </c>
      <c r="J337" s="6"/>
    </row>
    <row r="338" spans="1:10" x14ac:dyDescent="0.55000000000000004">
      <c r="A338" s="55"/>
      <c r="B338" s="31" t="s">
        <v>934</v>
      </c>
      <c r="C338" s="32">
        <v>275989.7</v>
      </c>
      <c r="D338" s="33">
        <v>1.131760883662602E-2</v>
      </c>
      <c r="E338" t="s">
        <v>924</v>
      </c>
      <c r="J338" s="6"/>
    </row>
    <row r="339" spans="1:10" x14ac:dyDescent="0.55000000000000004">
      <c r="A339" s="55"/>
      <c r="B339" s="31" t="s">
        <v>935</v>
      </c>
      <c r="C339" s="32">
        <v>261100</v>
      </c>
      <c r="D339" s="33">
        <v>1.0707021556395234E-2</v>
      </c>
      <c r="E339" t="s">
        <v>126</v>
      </c>
      <c r="J339" s="6"/>
    </row>
    <row r="340" spans="1:10" x14ac:dyDescent="0.55000000000000004">
      <c r="A340" s="55"/>
      <c r="B340" s="31" t="s">
        <v>936</v>
      </c>
      <c r="C340" s="32">
        <v>257550</v>
      </c>
      <c r="D340" s="33">
        <v>1.0561445430293345E-2</v>
      </c>
      <c r="E340" t="s">
        <v>116</v>
      </c>
    </row>
    <row r="341" spans="1:10" x14ac:dyDescent="0.55000000000000004">
      <c r="A341" s="55"/>
      <c r="B341" s="31" t="s">
        <v>937</v>
      </c>
      <c r="C341" s="32">
        <v>250000</v>
      </c>
      <c r="D341" s="33">
        <v>1.0251839866330175E-2</v>
      </c>
      <c r="E341" t="s">
        <v>126</v>
      </c>
    </row>
    <row r="342" spans="1:10" x14ac:dyDescent="0.55000000000000004">
      <c r="A342" s="54" t="s">
        <v>938</v>
      </c>
      <c r="B342" s="31" t="s">
        <v>184</v>
      </c>
      <c r="C342" s="32">
        <v>51441324.580000006</v>
      </c>
      <c r="D342" s="33">
        <v>1</v>
      </c>
    </row>
    <row r="343" spans="1:10" x14ac:dyDescent="0.55000000000000004">
      <c r="A343" s="55"/>
      <c r="B343" s="31" t="s">
        <v>939</v>
      </c>
      <c r="C343" s="32">
        <v>3187895.65</v>
      </c>
      <c r="D343" s="33">
        <v>6.1971492297836932E-2</v>
      </c>
      <c r="E343" t="s">
        <v>926</v>
      </c>
      <c r="G343" t="s">
        <v>926</v>
      </c>
      <c r="H343" s="34">
        <f>SUM(D343:D345,D351,D353,D355,D356,D347)</f>
        <v>0.22457887183744052</v>
      </c>
      <c r="I343" s="34">
        <f>H343/$H$348</f>
        <v>0.63613309258391393</v>
      </c>
    </row>
    <row r="344" spans="1:10" x14ac:dyDescent="0.55000000000000004">
      <c r="A344" s="55"/>
      <c r="B344" s="31" t="s">
        <v>940</v>
      </c>
      <c r="C344" s="32">
        <v>2236196.6</v>
      </c>
      <c r="D344" s="33">
        <v>4.3470820750782457E-2</v>
      </c>
      <c r="E344" t="s">
        <v>926</v>
      </c>
      <c r="G344" t="s">
        <v>815</v>
      </c>
      <c r="H344" s="34">
        <f>D346+D350</f>
        <v>4.1750962626553728E-2</v>
      </c>
      <c r="I344" s="34">
        <f t="shared" ref="I344:I347" si="4">H344/$H$348</f>
        <v>0.11826209988805028</v>
      </c>
    </row>
    <row r="345" spans="1:10" x14ac:dyDescent="0.55000000000000004">
      <c r="A345" s="55"/>
      <c r="B345" s="31" t="s">
        <v>941</v>
      </c>
      <c r="C345" s="32">
        <v>1840187.89</v>
      </c>
      <c r="D345" s="33">
        <v>3.5772560388451793E-2</v>
      </c>
      <c r="E345" t="s">
        <v>926</v>
      </c>
      <c r="G345" t="s">
        <v>924</v>
      </c>
      <c r="H345" s="34">
        <f>SUM(D348,D349,D357)</f>
        <v>5.468023059214934E-2</v>
      </c>
      <c r="I345" s="34">
        <f t="shared" si="4"/>
        <v>0.15488502504796411</v>
      </c>
    </row>
    <row r="346" spans="1:10" x14ac:dyDescent="0.55000000000000004">
      <c r="A346" s="55"/>
      <c r="B346" s="31" t="s">
        <v>942</v>
      </c>
      <c r="C346" s="32">
        <v>1272153.82</v>
      </c>
      <c r="D346" s="33">
        <v>2.4730191735665447E-2</v>
      </c>
      <c r="E346" t="s">
        <v>815</v>
      </c>
      <c r="G346" t="s">
        <v>121</v>
      </c>
      <c r="H346" s="34">
        <f>D352</f>
        <v>1.6090381162576196E-2</v>
      </c>
      <c r="I346" s="34">
        <f t="shared" si="4"/>
        <v>4.5576967441587811E-2</v>
      </c>
    </row>
    <row r="347" spans="1:10" x14ac:dyDescent="0.55000000000000004">
      <c r="A347" s="55"/>
      <c r="B347" s="31" t="s">
        <v>679</v>
      </c>
      <c r="C347" s="32">
        <v>1101196.4099999999</v>
      </c>
      <c r="D347" s="33">
        <v>2.1406843991496609E-2</v>
      </c>
      <c r="E347" t="s">
        <v>926</v>
      </c>
      <c r="G347" t="s">
        <v>123</v>
      </c>
      <c r="H347" s="34">
        <f>D354</f>
        <v>1.5937109059566131E-2</v>
      </c>
      <c r="I347" s="34">
        <f t="shared" si="4"/>
        <v>4.5142815038483712E-2</v>
      </c>
    </row>
    <row r="348" spans="1:10" x14ac:dyDescent="0.55000000000000004">
      <c r="A348" s="55"/>
      <c r="B348" s="31" t="s">
        <v>943</v>
      </c>
      <c r="C348" s="32">
        <v>1084383.53</v>
      </c>
      <c r="D348" s="33">
        <v>2.1080007928520567E-2</v>
      </c>
      <c r="E348" t="s">
        <v>924</v>
      </c>
      <c r="G348" t="s">
        <v>930</v>
      </c>
      <c r="H348" s="34">
        <f>SUM(H343:H347)</f>
        <v>0.35303755527828595</v>
      </c>
    </row>
    <row r="349" spans="1:10" x14ac:dyDescent="0.55000000000000004">
      <c r="A349" s="55"/>
      <c r="B349" s="31" t="s">
        <v>944</v>
      </c>
      <c r="C349" s="32">
        <v>1042470</v>
      </c>
      <c r="D349" s="33">
        <v>2.0265224671242317E-2</v>
      </c>
      <c r="E349" t="s">
        <v>924</v>
      </c>
    </row>
    <row r="350" spans="1:10" x14ac:dyDescent="0.55000000000000004">
      <c r="A350" s="55"/>
      <c r="B350" s="31" t="s">
        <v>945</v>
      </c>
      <c r="C350" s="32">
        <v>875571</v>
      </c>
      <c r="D350" s="33">
        <v>1.7020770890888281E-2</v>
      </c>
      <c r="E350" t="s">
        <v>815</v>
      </c>
    </row>
    <row r="351" spans="1:10" x14ac:dyDescent="0.55000000000000004">
      <c r="A351" s="55"/>
      <c r="B351" s="31" t="s">
        <v>946</v>
      </c>
      <c r="C351" s="32">
        <v>849158.38</v>
      </c>
      <c r="D351" s="33">
        <v>1.6507319493288208E-2</v>
      </c>
      <c r="E351" t="s">
        <v>926</v>
      </c>
    </row>
    <row r="352" spans="1:10" x14ac:dyDescent="0.55000000000000004">
      <c r="A352" s="55"/>
      <c r="B352" s="31" t="s">
        <v>886</v>
      </c>
      <c r="C352" s="32">
        <v>827710.52</v>
      </c>
      <c r="D352" s="33">
        <v>1.6090381162576196E-2</v>
      </c>
      <c r="E352" t="s">
        <v>121</v>
      </c>
    </row>
    <row r="353" spans="1:5" x14ac:dyDescent="0.55000000000000004">
      <c r="A353" s="55"/>
      <c r="B353" s="31" t="s">
        <v>947</v>
      </c>
      <c r="C353" s="32">
        <v>822699</v>
      </c>
      <c r="D353" s="33">
        <v>1.5992959098877074E-2</v>
      </c>
      <c r="E353" t="s">
        <v>926</v>
      </c>
    </row>
    <row r="354" spans="1:5" x14ac:dyDescent="0.55000000000000004">
      <c r="A354" s="55"/>
      <c r="B354" s="31" t="s">
        <v>948</v>
      </c>
      <c r="C354" s="32">
        <v>819826</v>
      </c>
      <c r="D354" s="33">
        <v>1.5937109059566131E-2</v>
      </c>
      <c r="E354" t="s">
        <v>123</v>
      </c>
    </row>
    <row r="355" spans="1:5" x14ac:dyDescent="0.55000000000000004">
      <c r="A355" s="55"/>
      <c r="B355" s="31" t="s">
        <v>949</v>
      </c>
      <c r="C355" s="32">
        <v>772982.41</v>
      </c>
      <c r="D355" s="33">
        <v>1.5026487290347296E-2</v>
      </c>
      <c r="E355" t="s">
        <v>926</v>
      </c>
    </row>
    <row r="356" spans="1:5" x14ac:dyDescent="0.55000000000000004">
      <c r="A356" s="55"/>
      <c r="B356" s="31" t="s">
        <v>950</v>
      </c>
      <c r="C356" s="32">
        <v>742318.3</v>
      </c>
      <c r="D356" s="33">
        <v>1.4430388526360142E-2</v>
      </c>
      <c r="E356" t="s">
        <v>926</v>
      </c>
    </row>
    <row r="357" spans="1:5" x14ac:dyDescent="0.55000000000000004">
      <c r="A357" s="55"/>
      <c r="B357" s="31" t="s">
        <v>951</v>
      </c>
      <c r="C357" s="32">
        <v>685969.96</v>
      </c>
      <c r="D357" s="33">
        <v>1.3334997992386452E-2</v>
      </c>
      <c r="E357" t="s">
        <v>924</v>
      </c>
    </row>
    <row r="358" spans="1:5" x14ac:dyDescent="0.55000000000000004">
      <c r="A358" s="54" t="s">
        <v>952</v>
      </c>
      <c r="B358" s="31" t="s">
        <v>184</v>
      </c>
      <c r="C358" s="32">
        <v>5207680.28</v>
      </c>
      <c r="D358" s="33">
        <v>1</v>
      </c>
    </row>
    <row r="359" spans="1:5" x14ac:dyDescent="0.55000000000000004">
      <c r="A359" s="55"/>
      <c r="B359" s="31" t="s">
        <v>953</v>
      </c>
      <c r="C359" s="32">
        <v>450871</v>
      </c>
      <c r="D359" s="33">
        <v>8.6578087700883197E-2</v>
      </c>
    </row>
    <row r="360" spans="1:5" x14ac:dyDescent="0.55000000000000004">
      <c r="A360" s="55"/>
      <c r="B360" s="31" t="s">
        <v>954</v>
      </c>
      <c r="C360" s="32">
        <v>435964</v>
      </c>
      <c r="D360" s="33">
        <v>8.3715584782405261E-2</v>
      </c>
    </row>
    <row r="361" spans="1:5" x14ac:dyDescent="0.55000000000000004">
      <c r="A361" s="55"/>
      <c r="B361" s="31" t="s">
        <v>955</v>
      </c>
      <c r="C361" s="32">
        <v>396229</v>
      </c>
      <c r="D361" s="33">
        <v>7.6085508075776104E-2</v>
      </c>
    </row>
    <row r="362" spans="1:5" x14ac:dyDescent="0.55000000000000004">
      <c r="A362" s="55"/>
      <c r="B362" s="31" t="s">
        <v>641</v>
      </c>
      <c r="C362" s="32">
        <v>374294.46</v>
      </c>
      <c r="D362" s="33">
        <v>7.1873548273973534E-2</v>
      </c>
    </row>
    <row r="363" spans="1:5" x14ac:dyDescent="0.55000000000000004">
      <c r="A363" s="55"/>
      <c r="B363" s="31" t="s">
        <v>956</v>
      </c>
      <c r="C363" s="32">
        <v>343502.19</v>
      </c>
      <c r="D363" s="33">
        <v>6.5960691043037686E-2</v>
      </c>
    </row>
    <row r="364" spans="1:5" x14ac:dyDescent="0.55000000000000004">
      <c r="A364" s="55"/>
      <c r="B364" s="31" t="s">
        <v>957</v>
      </c>
      <c r="C364" s="32">
        <v>166511</v>
      </c>
      <c r="D364" s="33">
        <v>3.1974121114823888E-2</v>
      </c>
    </row>
    <row r="365" spans="1:5" x14ac:dyDescent="0.55000000000000004">
      <c r="A365" s="55"/>
      <c r="B365" s="31" t="s">
        <v>958</v>
      </c>
      <c r="C365" s="32">
        <v>154080</v>
      </c>
      <c r="D365" s="33">
        <v>2.9587069811436273E-2</v>
      </c>
    </row>
    <row r="366" spans="1:5" x14ac:dyDescent="0.55000000000000004">
      <c r="A366" s="55"/>
      <c r="B366" s="31" t="s">
        <v>959</v>
      </c>
      <c r="C366" s="32">
        <v>134403.70000000001</v>
      </c>
      <c r="D366" s="33">
        <v>2.5808746461677943E-2</v>
      </c>
    </row>
    <row r="367" spans="1:5" x14ac:dyDescent="0.55000000000000004">
      <c r="A367" s="55"/>
      <c r="B367" s="31" t="s">
        <v>960</v>
      </c>
      <c r="C367" s="32">
        <v>116728</v>
      </c>
      <c r="D367" s="33">
        <v>2.2414586480719971E-2</v>
      </c>
    </row>
    <row r="368" spans="1:5" x14ac:dyDescent="0.55000000000000004">
      <c r="A368" s="55"/>
      <c r="B368" s="31" t="s">
        <v>961</v>
      </c>
      <c r="C368" s="32">
        <v>114040.2</v>
      </c>
      <c r="D368" s="33">
        <v>2.189846416608356E-2</v>
      </c>
    </row>
    <row r="369" spans="1:5" x14ac:dyDescent="0.55000000000000004">
      <c r="A369" s="55"/>
      <c r="B369" s="31" t="s">
        <v>962</v>
      </c>
      <c r="C369" s="32">
        <v>110013.02</v>
      </c>
      <c r="D369" s="33">
        <v>2.1125148642957781E-2</v>
      </c>
    </row>
    <row r="370" spans="1:5" x14ac:dyDescent="0.55000000000000004">
      <c r="A370" s="55"/>
      <c r="B370" s="31" t="s">
        <v>963</v>
      </c>
      <c r="C370" s="32">
        <v>97907</v>
      </c>
      <c r="D370" s="33">
        <v>1.8800501324171152E-2</v>
      </c>
    </row>
    <row r="371" spans="1:5" x14ac:dyDescent="0.55000000000000004">
      <c r="A371" s="55"/>
      <c r="B371" s="31" t="s">
        <v>964</v>
      </c>
      <c r="C371" s="32">
        <v>94000</v>
      </c>
      <c r="D371" s="33">
        <v>1.8050263254640507E-2</v>
      </c>
    </row>
    <row r="372" spans="1:5" x14ac:dyDescent="0.55000000000000004">
      <c r="A372" s="55"/>
      <c r="B372" s="31" t="s">
        <v>965</v>
      </c>
      <c r="C372" s="32">
        <v>88370.240000000005</v>
      </c>
      <c r="D372" s="33">
        <v>1.696921378591237E-2</v>
      </c>
    </row>
    <row r="373" spans="1:5" x14ac:dyDescent="0.55000000000000004">
      <c r="A373" s="55"/>
      <c r="B373" s="31" t="s">
        <v>966</v>
      </c>
      <c r="C373" s="32">
        <v>87340</v>
      </c>
      <c r="D373" s="33">
        <v>1.6771382900641511E-2</v>
      </c>
    </row>
    <row r="374" spans="1:5" x14ac:dyDescent="0.55000000000000004">
      <c r="A374" s="54" t="s">
        <v>967</v>
      </c>
      <c r="B374" s="31" t="s">
        <v>184</v>
      </c>
      <c r="C374" s="32">
        <v>9664.2999999999993</v>
      </c>
      <c r="D374" s="33">
        <v>1</v>
      </c>
    </row>
    <row r="375" spans="1:5" x14ac:dyDescent="0.55000000000000004">
      <c r="A375" s="55"/>
      <c r="B375" s="31" t="s">
        <v>640</v>
      </c>
      <c r="C375" s="32">
        <v>4682</v>
      </c>
      <c r="D375" s="33">
        <v>0.48446343760024008</v>
      </c>
    </row>
    <row r="376" spans="1:5" x14ac:dyDescent="0.55000000000000004">
      <c r="A376" s="55"/>
      <c r="B376" s="31" t="s">
        <v>641</v>
      </c>
      <c r="C376" s="32">
        <v>3121.5</v>
      </c>
      <c r="D376" s="33">
        <v>0.32299287066833604</v>
      </c>
    </row>
    <row r="377" spans="1:5" x14ac:dyDescent="0.55000000000000004">
      <c r="A377" s="55"/>
      <c r="B377" s="31" t="s">
        <v>968</v>
      </c>
      <c r="C377" s="32">
        <v>976.8</v>
      </c>
      <c r="D377" s="33">
        <v>0.10107302132591083</v>
      </c>
    </row>
    <row r="378" spans="1:5" x14ac:dyDescent="0.55000000000000004">
      <c r="A378" s="55"/>
      <c r="B378" s="31" t="s">
        <v>654</v>
      </c>
      <c r="C378" s="32">
        <v>884</v>
      </c>
      <c r="D378" s="33">
        <v>9.1470670405513085E-2</v>
      </c>
    </row>
    <row r="379" spans="1:5" x14ac:dyDescent="0.55000000000000004">
      <c r="A379" s="54" t="s">
        <v>969</v>
      </c>
      <c r="B379" s="31" t="s">
        <v>184</v>
      </c>
      <c r="C379" s="32">
        <v>8425.01</v>
      </c>
      <c r="D379" s="33">
        <v>1</v>
      </c>
    </row>
    <row r="380" spans="1:5" x14ac:dyDescent="0.55000000000000004">
      <c r="A380" s="55"/>
      <c r="B380" s="31" t="s">
        <v>970</v>
      </c>
      <c r="C380" s="32">
        <v>2700</v>
      </c>
      <c r="D380" s="33">
        <v>0.32047439706303016</v>
      </c>
      <c r="E380" t="s">
        <v>107</v>
      </c>
    </row>
    <row r="381" spans="1:5" x14ac:dyDescent="0.55000000000000004">
      <c r="A381" s="55"/>
      <c r="B381" s="31" t="s">
        <v>971</v>
      </c>
      <c r="C381" s="32">
        <v>1856</v>
      </c>
      <c r="D381" s="33">
        <v>0.22029647442554964</v>
      </c>
      <c r="E381" t="s">
        <v>68</v>
      </c>
    </row>
    <row r="382" spans="1:5" x14ac:dyDescent="0.55000000000000004">
      <c r="A382" s="55"/>
      <c r="B382" s="31" t="s">
        <v>972</v>
      </c>
      <c r="C382" s="32">
        <v>1840</v>
      </c>
      <c r="D382" s="33">
        <v>0.21839736688739836</v>
      </c>
      <c r="E382" t="s">
        <v>973</v>
      </c>
    </row>
    <row r="383" spans="1:5" x14ac:dyDescent="0.55000000000000004">
      <c r="A383" s="55"/>
      <c r="B383" s="31" t="s">
        <v>974</v>
      </c>
      <c r="C383" s="32">
        <v>1069.5</v>
      </c>
      <c r="D383" s="33">
        <v>0.12694346950330029</v>
      </c>
      <c r="E383" t="s">
        <v>84</v>
      </c>
    </row>
    <row r="384" spans="1:5" x14ac:dyDescent="0.55000000000000004">
      <c r="A384" s="55"/>
      <c r="B384" s="31" t="s">
        <v>975</v>
      </c>
      <c r="C384" s="32">
        <v>708.8</v>
      </c>
      <c r="D384" s="33">
        <v>8.4130463940102138E-2</v>
      </c>
    </row>
    <row r="385" spans="1:4" x14ac:dyDescent="0.55000000000000004">
      <c r="A385" s="55"/>
      <c r="B385" s="31" t="s">
        <v>976</v>
      </c>
      <c r="C385" s="32">
        <v>250.71</v>
      </c>
      <c r="D385" s="33">
        <v>2.975782818061937E-2</v>
      </c>
    </row>
    <row r="386" spans="1:4" x14ac:dyDescent="0.55000000000000004">
      <c r="A386" s="55"/>
      <c r="B386" s="31" t="s">
        <v>977</v>
      </c>
      <c r="C386" s="32">
        <v>0</v>
      </c>
      <c r="D386" s="33">
        <v>0</v>
      </c>
    </row>
    <row r="387" spans="1:4" x14ac:dyDescent="0.55000000000000004">
      <c r="A387" s="54" t="s">
        <v>978</v>
      </c>
      <c r="B387" s="31" t="s">
        <v>184</v>
      </c>
      <c r="C387" s="32">
        <v>253208965.09999993</v>
      </c>
      <c r="D387" s="33">
        <v>1</v>
      </c>
    </row>
    <row r="388" spans="1:4" x14ac:dyDescent="0.55000000000000004">
      <c r="A388" s="55"/>
      <c r="B388" s="31" t="s">
        <v>979</v>
      </c>
      <c r="C388" s="32">
        <v>244365933.00999999</v>
      </c>
      <c r="D388" s="33">
        <v>0.96507614931206109</v>
      </c>
    </row>
    <row r="389" spans="1:4" x14ac:dyDescent="0.55000000000000004">
      <c r="A389" s="55"/>
      <c r="B389" s="31" t="s">
        <v>980</v>
      </c>
      <c r="C389" s="32">
        <v>4185667</v>
      </c>
      <c r="D389" s="33">
        <v>1.6530485002167885E-2</v>
      </c>
    </row>
    <row r="390" spans="1:4" x14ac:dyDescent="0.55000000000000004">
      <c r="A390" s="55"/>
      <c r="B390" s="31" t="s">
        <v>955</v>
      </c>
      <c r="C390" s="32">
        <v>1275181.08</v>
      </c>
      <c r="D390" s="33">
        <v>5.0360818760757237E-3</v>
      </c>
    </row>
    <row r="391" spans="1:4" x14ac:dyDescent="0.55000000000000004">
      <c r="A391" s="55"/>
      <c r="B391" s="31" t="s">
        <v>981</v>
      </c>
      <c r="C391" s="32">
        <v>1272812</v>
      </c>
      <c r="D391" s="33">
        <v>5.0267256512711855E-3</v>
      </c>
    </row>
    <row r="392" spans="1:4" x14ac:dyDescent="0.55000000000000004">
      <c r="A392" s="55"/>
      <c r="B392" s="31" t="s">
        <v>957</v>
      </c>
      <c r="C392" s="32">
        <v>838704.84</v>
      </c>
      <c r="D392" s="33">
        <v>3.3123030998083733E-3</v>
      </c>
    </row>
    <row r="393" spans="1:4" x14ac:dyDescent="0.55000000000000004">
      <c r="A393" s="55"/>
      <c r="B393" s="31" t="s">
        <v>954</v>
      </c>
      <c r="C393" s="32">
        <v>466672.67</v>
      </c>
      <c r="D393" s="33">
        <v>1.8430337559955539E-3</v>
      </c>
    </row>
    <row r="394" spans="1:4" x14ac:dyDescent="0.55000000000000004">
      <c r="A394" s="55"/>
      <c r="B394" s="31" t="s">
        <v>982</v>
      </c>
      <c r="C394" s="32">
        <v>428518.98</v>
      </c>
      <c r="D394" s="33">
        <v>1.6923531117105778E-3</v>
      </c>
    </row>
    <row r="395" spans="1:4" x14ac:dyDescent="0.55000000000000004">
      <c r="A395" s="55"/>
      <c r="B395" s="31" t="s">
        <v>983</v>
      </c>
      <c r="C395" s="32">
        <v>112800</v>
      </c>
      <c r="D395" s="33">
        <v>4.4548185707189253E-4</v>
      </c>
    </row>
    <row r="396" spans="1:4" x14ac:dyDescent="0.55000000000000004">
      <c r="A396" s="55"/>
      <c r="B396" s="31" t="s">
        <v>960</v>
      </c>
      <c r="C396" s="32">
        <v>74739.42</v>
      </c>
      <c r="D396" s="33">
        <v>2.9516893278436299E-4</v>
      </c>
    </row>
    <row r="397" spans="1:4" x14ac:dyDescent="0.55000000000000004">
      <c r="A397" s="55"/>
      <c r="B397" s="31" t="s">
        <v>984</v>
      </c>
      <c r="C397" s="32">
        <v>44849.599999999999</v>
      </c>
      <c r="D397" s="33">
        <v>1.7712485015010241E-4</v>
      </c>
    </row>
    <row r="398" spans="1:4" x14ac:dyDescent="0.55000000000000004">
      <c r="A398" s="55"/>
      <c r="B398" s="31" t="s">
        <v>985</v>
      </c>
      <c r="C398" s="32">
        <v>42999.99</v>
      </c>
      <c r="D398" s="33">
        <v>1.6982017197936887E-4</v>
      </c>
    </row>
    <row r="399" spans="1:4" x14ac:dyDescent="0.55000000000000004">
      <c r="A399" s="55"/>
      <c r="B399" s="31" t="s">
        <v>986</v>
      </c>
      <c r="C399" s="32">
        <v>37500</v>
      </c>
      <c r="D399" s="33">
        <v>1.48099021632943E-4</v>
      </c>
    </row>
    <row r="400" spans="1:4" x14ac:dyDescent="0.55000000000000004">
      <c r="A400" s="55"/>
      <c r="B400" s="31" t="s">
        <v>987</v>
      </c>
      <c r="C400" s="32">
        <v>36201.89</v>
      </c>
      <c r="D400" s="33">
        <v>1.4297238640702462E-4</v>
      </c>
    </row>
    <row r="401" spans="1:4" x14ac:dyDescent="0.55000000000000004">
      <c r="A401" s="55"/>
      <c r="B401" s="31" t="s">
        <v>988</v>
      </c>
      <c r="C401" s="32">
        <v>18389.62</v>
      </c>
      <c r="D401" s="33">
        <v>7.2626259472042694E-5</v>
      </c>
    </row>
    <row r="402" spans="1:4" x14ac:dyDescent="0.55000000000000004">
      <c r="A402" s="55"/>
      <c r="B402" s="31" t="s">
        <v>989</v>
      </c>
      <c r="C402" s="32">
        <v>9900</v>
      </c>
      <c r="D402" s="33">
        <v>3.9098141711096956E-5</v>
      </c>
    </row>
    <row r="403" spans="1:4" x14ac:dyDescent="0.55000000000000004">
      <c r="A403" s="54" t="s">
        <v>990</v>
      </c>
      <c r="B403" s="31" t="s">
        <v>184</v>
      </c>
      <c r="C403" s="32">
        <v>5635146.5699999984</v>
      </c>
      <c r="D403" s="33">
        <v>1</v>
      </c>
    </row>
    <row r="404" spans="1:4" x14ac:dyDescent="0.55000000000000004">
      <c r="A404" s="55"/>
      <c r="B404" s="31" t="s">
        <v>991</v>
      </c>
      <c r="C404" s="32">
        <v>2007673.3</v>
      </c>
      <c r="D404" s="33">
        <v>0.3562770329148689</v>
      </c>
    </row>
    <row r="405" spans="1:4" x14ac:dyDescent="0.55000000000000004">
      <c r="A405" s="55"/>
      <c r="B405" s="31" t="s">
        <v>992</v>
      </c>
      <c r="C405" s="32">
        <v>875632.64000000001</v>
      </c>
      <c r="D405" s="33">
        <v>0.1553877311127331</v>
      </c>
    </row>
    <row r="406" spans="1:4" x14ac:dyDescent="0.55000000000000004">
      <c r="A406" s="55"/>
      <c r="B406" s="31" t="s">
        <v>993</v>
      </c>
      <c r="C406" s="32">
        <v>443912.29</v>
      </c>
      <c r="D406" s="33">
        <v>7.8775642210136887E-2</v>
      </c>
    </row>
    <row r="407" spans="1:4" x14ac:dyDescent="0.55000000000000004">
      <c r="A407" s="55"/>
      <c r="B407" s="31" t="s">
        <v>994</v>
      </c>
      <c r="C407" s="32">
        <v>345212.06</v>
      </c>
      <c r="D407" s="33">
        <v>6.1260529022938992E-2</v>
      </c>
    </row>
    <row r="408" spans="1:4" x14ac:dyDescent="0.55000000000000004">
      <c r="A408" s="55"/>
      <c r="B408" s="31" t="s">
        <v>995</v>
      </c>
      <c r="C408" s="32">
        <v>231423.43</v>
      </c>
      <c r="D408" s="33">
        <v>4.1067863475288464E-2</v>
      </c>
    </row>
    <row r="409" spans="1:4" x14ac:dyDescent="0.55000000000000004">
      <c r="A409" s="55"/>
      <c r="B409" s="31" t="s">
        <v>996</v>
      </c>
      <c r="C409" s="32">
        <v>112512.8</v>
      </c>
      <c r="D409" s="33">
        <v>1.9966259724101557E-2</v>
      </c>
    </row>
    <row r="410" spans="1:4" x14ac:dyDescent="0.55000000000000004">
      <c r="A410" s="55"/>
      <c r="B410" s="31" t="s">
        <v>997</v>
      </c>
      <c r="C410" s="32">
        <v>95436.71</v>
      </c>
      <c r="D410" s="33">
        <v>1.6935976520660409E-2</v>
      </c>
    </row>
    <row r="411" spans="1:4" x14ac:dyDescent="0.55000000000000004">
      <c r="A411" s="55"/>
      <c r="B411" s="31" t="s">
        <v>998</v>
      </c>
      <c r="C411" s="32">
        <v>86868</v>
      </c>
      <c r="D411" s="33">
        <v>1.5415393179382737E-2</v>
      </c>
    </row>
    <row r="412" spans="1:4" x14ac:dyDescent="0.55000000000000004">
      <c r="A412" s="55"/>
      <c r="B412" s="31" t="s">
        <v>999</v>
      </c>
      <c r="C412" s="32">
        <v>74549.52</v>
      </c>
      <c r="D412" s="33">
        <v>1.3229384377840598E-2</v>
      </c>
    </row>
    <row r="413" spans="1:4" x14ac:dyDescent="0.55000000000000004">
      <c r="A413" s="55"/>
      <c r="B413" s="31" t="s">
        <v>1000</v>
      </c>
      <c r="C413" s="32">
        <v>66830</v>
      </c>
      <c r="D413" s="33">
        <v>1.1859496318300735E-2</v>
      </c>
    </row>
    <row r="414" spans="1:4" x14ac:dyDescent="0.55000000000000004">
      <c r="A414" s="55"/>
      <c r="B414" s="31" t="s">
        <v>1001</v>
      </c>
      <c r="C414" s="32">
        <v>63961.87</v>
      </c>
      <c r="D414" s="33">
        <v>1.1350524641278323E-2</v>
      </c>
    </row>
    <row r="415" spans="1:4" x14ac:dyDescent="0.55000000000000004">
      <c r="A415" s="55"/>
      <c r="B415" s="31" t="s">
        <v>1002</v>
      </c>
      <c r="C415" s="32">
        <v>46124.18</v>
      </c>
      <c r="D415" s="33">
        <v>8.1850896737189951E-3</v>
      </c>
    </row>
    <row r="416" spans="1:4" x14ac:dyDescent="0.55000000000000004">
      <c r="A416" s="55"/>
      <c r="B416" s="31" t="s">
        <v>1003</v>
      </c>
      <c r="C416" s="32">
        <v>43962.49</v>
      </c>
      <c r="D416" s="33">
        <v>7.8014811955459057E-3</v>
      </c>
    </row>
    <row r="417" spans="1:4" x14ac:dyDescent="0.55000000000000004">
      <c r="A417" s="55"/>
      <c r="B417" s="31" t="s">
        <v>1004</v>
      </c>
      <c r="C417" s="32">
        <v>43826.28</v>
      </c>
      <c r="D417" s="33">
        <v>7.7773096858419445E-3</v>
      </c>
    </row>
    <row r="418" spans="1:4" x14ac:dyDescent="0.55000000000000004">
      <c r="A418" s="55"/>
      <c r="B418" s="31" t="s">
        <v>1005</v>
      </c>
      <c r="C418" s="32">
        <v>42324.01</v>
      </c>
      <c r="D418" s="33">
        <v>7.5107203467114098E-3</v>
      </c>
    </row>
    <row r="419" spans="1:4" x14ac:dyDescent="0.55000000000000004">
      <c r="A419" s="54" t="s">
        <v>1006</v>
      </c>
      <c r="B419" s="31" t="s">
        <v>184</v>
      </c>
      <c r="C419" s="32">
        <v>16754626.489999998</v>
      </c>
      <c r="D419" s="33">
        <v>1</v>
      </c>
    </row>
    <row r="420" spans="1:4" x14ac:dyDescent="0.55000000000000004">
      <c r="A420" s="55"/>
      <c r="B420" s="31" t="s">
        <v>1007</v>
      </c>
      <c r="C420" s="32">
        <v>2588433.17</v>
      </c>
      <c r="D420" s="33">
        <v>0.15449065197274953</v>
      </c>
    </row>
    <row r="421" spans="1:4" x14ac:dyDescent="0.55000000000000004">
      <c r="A421" s="55"/>
      <c r="B421" s="31" t="s">
        <v>1008</v>
      </c>
      <c r="C421" s="32">
        <v>1579122.68</v>
      </c>
      <c r="D421" s="33">
        <v>9.4249948272048897E-2</v>
      </c>
    </row>
    <row r="422" spans="1:4" x14ac:dyDescent="0.55000000000000004">
      <c r="A422" s="55"/>
      <c r="B422" s="31" t="s">
        <v>1009</v>
      </c>
      <c r="C422" s="32">
        <v>1576808.34</v>
      </c>
      <c r="D422" s="33">
        <v>9.4111816872857079E-2</v>
      </c>
    </row>
    <row r="423" spans="1:4" x14ac:dyDescent="0.55000000000000004">
      <c r="A423" s="55"/>
      <c r="B423" s="31" t="s">
        <v>1010</v>
      </c>
      <c r="C423" s="32">
        <v>1569855.17</v>
      </c>
      <c r="D423" s="33">
        <v>9.3696816872460162E-2</v>
      </c>
    </row>
    <row r="424" spans="1:4" x14ac:dyDescent="0.55000000000000004">
      <c r="A424" s="55"/>
      <c r="B424" s="31" t="s">
        <v>1011</v>
      </c>
      <c r="C424" s="32">
        <v>1050633.5900000001</v>
      </c>
      <c r="D424" s="33">
        <v>6.2707073215094999E-2</v>
      </c>
    </row>
    <row r="425" spans="1:4" x14ac:dyDescent="0.55000000000000004">
      <c r="A425" s="55"/>
      <c r="B425" s="31" t="s">
        <v>1012</v>
      </c>
      <c r="C425" s="32">
        <v>1020798.6</v>
      </c>
      <c r="D425" s="33">
        <v>6.0926371626921307E-2</v>
      </c>
    </row>
    <row r="426" spans="1:4" x14ac:dyDescent="0.55000000000000004">
      <c r="A426" s="55"/>
      <c r="B426" s="31" t="s">
        <v>1013</v>
      </c>
      <c r="C426" s="32">
        <v>836323.61</v>
      </c>
      <c r="D426" s="33">
        <v>4.9915980550157883E-2</v>
      </c>
    </row>
    <row r="427" spans="1:4" x14ac:dyDescent="0.55000000000000004">
      <c r="A427" s="55"/>
      <c r="B427" s="31" t="s">
        <v>1014</v>
      </c>
      <c r="C427" s="32">
        <v>745047.34</v>
      </c>
      <c r="D427" s="33">
        <v>4.4468155732667727E-2</v>
      </c>
    </row>
    <row r="428" spans="1:4" x14ac:dyDescent="0.55000000000000004">
      <c r="A428" s="55"/>
      <c r="B428" s="31" t="s">
        <v>1015</v>
      </c>
      <c r="C428" s="32">
        <v>724318.76</v>
      </c>
      <c r="D428" s="33">
        <v>4.3230970289448695E-2</v>
      </c>
    </row>
    <row r="429" spans="1:4" x14ac:dyDescent="0.55000000000000004">
      <c r="A429" s="55"/>
      <c r="B429" s="31" t="s">
        <v>1016</v>
      </c>
      <c r="C429" s="32">
        <v>567137.01</v>
      </c>
      <c r="D429" s="33">
        <v>3.3849576434216294E-2</v>
      </c>
    </row>
    <row r="430" spans="1:4" x14ac:dyDescent="0.55000000000000004">
      <c r="A430" s="55"/>
      <c r="B430" s="31" t="s">
        <v>1017</v>
      </c>
      <c r="C430" s="32">
        <v>353764</v>
      </c>
      <c r="D430" s="33">
        <v>2.1114406830324992E-2</v>
      </c>
    </row>
    <row r="431" spans="1:4" x14ac:dyDescent="0.55000000000000004">
      <c r="A431" s="55"/>
      <c r="B431" s="31" t="s">
        <v>1018</v>
      </c>
      <c r="C431" s="32">
        <v>292174</v>
      </c>
      <c r="D431" s="33">
        <v>1.7438407246761611E-2</v>
      </c>
    </row>
    <row r="432" spans="1:4" x14ac:dyDescent="0.55000000000000004">
      <c r="A432" s="55"/>
      <c r="B432" s="31" t="s">
        <v>1019</v>
      </c>
      <c r="C432" s="32">
        <v>289661.59999999998</v>
      </c>
      <c r="D432" s="33">
        <v>1.7288454635075546E-2</v>
      </c>
    </row>
    <row r="433" spans="1:4" x14ac:dyDescent="0.55000000000000004">
      <c r="A433" s="55"/>
      <c r="B433" s="31" t="s">
        <v>1020</v>
      </c>
      <c r="C433" s="32">
        <v>267396.08</v>
      </c>
      <c r="D433" s="33">
        <v>1.595953691713721E-2</v>
      </c>
    </row>
    <row r="434" spans="1:4" x14ac:dyDescent="0.55000000000000004">
      <c r="A434" s="55"/>
      <c r="B434" s="31" t="s">
        <v>1021</v>
      </c>
      <c r="C434" s="32">
        <v>255001.4</v>
      </c>
      <c r="D434" s="33">
        <v>1.5219760354084743E-2</v>
      </c>
    </row>
    <row r="435" spans="1:4" x14ac:dyDescent="0.55000000000000004">
      <c r="A435" s="54" t="s">
        <v>1022</v>
      </c>
      <c r="B435" s="31" t="s">
        <v>184</v>
      </c>
      <c r="C435" s="32">
        <v>1087658.67</v>
      </c>
      <c r="D435" s="33">
        <v>1</v>
      </c>
    </row>
    <row r="436" spans="1:4" x14ac:dyDescent="0.55000000000000004">
      <c r="A436" s="55"/>
      <c r="B436" s="31" t="s">
        <v>1023</v>
      </c>
      <c r="C436" s="32">
        <v>441396.71</v>
      </c>
      <c r="D436" s="33">
        <v>0.40582282123490088</v>
      </c>
    </row>
    <row r="437" spans="1:4" x14ac:dyDescent="0.55000000000000004">
      <c r="A437" s="55"/>
      <c r="B437" s="31" t="s">
        <v>1024</v>
      </c>
      <c r="C437" s="32">
        <v>284117.46000000002</v>
      </c>
      <c r="D437" s="33">
        <v>0.26121932168296885</v>
      </c>
    </row>
    <row r="438" spans="1:4" x14ac:dyDescent="0.55000000000000004">
      <c r="A438" s="55"/>
      <c r="B438" s="31" t="s">
        <v>992</v>
      </c>
      <c r="C438" s="32">
        <v>124140.42</v>
      </c>
      <c r="D438" s="33">
        <v>0.11413545758799495</v>
      </c>
    </row>
    <row r="439" spans="1:4" x14ac:dyDescent="0.55000000000000004">
      <c r="A439" s="55"/>
      <c r="B439" s="31" t="s">
        <v>1025</v>
      </c>
      <c r="C439" s="32">
        <v>61405.599999999999</v>
      </c>
      <c r="D439" s="33">
        <v>5.6456682315601824E-2</v>
      </c>
    </row>
    <row r="440" spans="1:4" x14ac:dyDescent="0.55000000000000004">
      <c r="A440" s="55"/>
      <c r="B440" s="31" t="s">
        <v>1026</v>
      </c>
      <c r="C440" s="32">
        <v>58580.27</v>
      </c>
      <c r="D440" s="33">
        <v>5.3859056720432341E-2</v>
      </c>
    </row>
    <row r="441" spans="1:4" x14ac:dyDescent="0.55000000000000004">
      <c r="A441" s="55"/>
      <c r="B441" s="31" t="s">
        <v>1027</v>
      </c>
      <c r="C441" s="32">
        <v>52035.9</v>
      </c>
      <c r="D441" s="33">
        <v>4.7842123117540179E-2</v>
      </c>
    </row>
    <row r="442" spans="1:4" x14ac:dyDescent="0.55000000000000004">
      <c r="A442" s="55"/>
      <c r="B442" s="31" t="s">
        <v>1028</v>
      </c>
      <c r="C442" s="32">
        <v>38423.910000000003</v>
      </c>
      <c r="D442" s="33">
        <v>3.5327176677587654E-2</v>
      </c>
    </row>
    <row r="443" spans="1:4" x14ac:dyDescent="0.55000000000000004">
      <c r="A443" s="55"/>
      <c r="B443" s="31" t="s">
        <v>1029</v>
      </c>
      <c r="C443" s="32">
        <v>27558.400000000001</v>
      </c>
      <c r="D443" s="33">
        <v>2.5337360662973433E-2</v>
      </c>
    </row>
    <row r="444" spans="1:4" x14ac:dyDescent="0.55000000000000004">
      <c r="A444" s="54" t="s">
        <v>1030</v>
      </c>
      <c r="B444" s="31" t="s">
        <v>184</v>
      </c>
      <c r="C444" s="32">
        <v>601.6</v>
      </c>
      <c r="D444" s="33">
        <v>1</v>
      </c>
    </row>
    <row r="445" spans="1:4" x14ac:dyDescent="0.55000000000000004">
      <c r="A445" s="55"/>
      <c r="B445" s="31" t="s">
        <v>592</v>
      </c>
      <c r="C445" s="32">
        <v>601.6</v>
      </c>
      <c r="D445" s="33">
        <v>1</v>
      </c>
    </row>
    <row r="446" spans="1:4" x14ac:dyDescent="0.55000000000000004">
      <c r="A446" s="54" t="s">
        <v>1031</v>
      </c>
      <c r="B446" s="31" t="s">
        <v>184</v>
      </c>
      <c r="C446" s="32">
        <v>64413266.610000029</v>
      </c>
      <c r="D446" s="33">
        <v>1</v>
      </c>
    </row>
    <row r="447" spans="1:4" x14ac:dyDescent="0.55000000000000004">
      <c r="A447" s="55"/>
      <c r="B447" s="31" t="s">
        <v>1032</v>
      </c>
      <c r="C447" s="32">
        <v>33994030.670000002</v>
      </c>
      <c r="D447" s="33">
        <v>0.52774890110483075</v>
      </c>
    </row>
    <row r="448" spans="1:4" x14ac:dyDescent="0.55000000000000004">
      <c r="A448" s="55"/>
      <c r="B448" s="31" t="s">
        <v>1033</v>
      </c>
      <c r="C448" s="32">
        <v>16306780.68</v>
      </c>
      <c r="D448" s="33">
        <v>0.25315872860061417</v>
      </c>
    </row>
    <row r="449" spans="1:4" x14ac:dyDescent="0.55000000000000004">
      <c r="A449" s="55"/>
      <c r="B449" s="31" t="s">
        <v>1034</v>
      </c>
      <c r="C449" s="32">
        <v>5153298</v>
      </c>
      <c r="D449" s="33">
        <v>8.0003674261723612E-2</v>
      </c>
    </row>
    <row r="450" spans="1:4" x14ac:dyDescent="0.55000000000000004">
      <c r="A450" s="55"/>
      <c r="B450" s="31" t="s">
        <v>1035</v>
      </c>
      <c r="C450" s="32">
        <v>2277617.0499999998</v>
      </c>
      <c r="D450" s="33">
        <v>3.5359440218894353E-2</v>
      </c>
    </row>
    <row r="451" spans="1:4" x14ac:dyDescent="0.55000000000000004">
      <c r="A451" s="55"/>
      <c r="B451" s="31" t="s">
        <v>1036</v>
      </c>
      <c r="C451" s="32">
        <v>1119575.3600000001</v>
      </c>
      <c r="D451" s="33">
        <v>1.7381129989550759E-2</v>
      </c>
    </row>
    <row r="452" spans="1:4" x14ac:dyDescent="0.55000000000000004">
      <c r="A452" s="55"/>
      <c r="B452" s="31" t="s">
        <v>1037</v>
      </c>
      <c r="C452" s="32">
        <v>455399.59</v>
      </c>
      <c r="D452" s="33">
        <v>7.0699657689662979E-3</v>
      </c>
    </row>
    <row r="453" spans="1:4" x14ac:dyDescent="0.55000000000000004">
      <c r="A453" s="55"/>
      <c r="B453" s="31" t="s">
        <v>1038</v>
      </c>
      <c r="C453" s="32">
        <v>449305.02</v>
      </c>
      <c r="D453" s="33">
        <v>6.9753490801884952E-3</v>
      </c>
    </row>
    <row r="454" spans="1:4" x14ac:dyDescent="0.55000000000000004">
      <c r="A454" s="55"/>
      <c r="B454" s="31" t="s">
        <v>1039</v>
      </c>
      <c r="C454" s="32">
        <v>343076.64</v>
      </c>
      <c r="D454" s="33">
        <v>5.3261798082250662E-3</v>
      </c>
    </row>
    <row r="455" spans="1:4" x14ac:dyDescent="0.55000000000000004">
      <c r="A455" s="55"/>
      <c r="B455" s="31" t="s">
        <v>1040</v>
      </c>
      <c r="C455" s="32">
        <v>340384</v>
      </c>
      <c r="D455" s="33">
        <v>5.2843772395662989E-3</v>
      </c>
    </row>
    <row r="456" spans="1:4" x14ac:dyDescent="0.55000000000000004">
      <c r="A456" s="55"/>
      <c r="B456" s="31" t="s">
        <v>1041</v>
      </c>
      <c r="C456" s="32">
        <v>318725</v>
      </c>
      <c r="D456" s="33">
        <v>4.9481266325114241E-3</v>
      </c>
    </row>
    <row r="457" spans="1:4" x14ac:dyDescent="0.55000000000000004">
      <c r="A457" s="55"/>
      <c r="B457" s="31" t="s">
        <v>980</v>
      </c>
      <c r="C457" s="32">
        <v>263658</v>
      </c>
      <c r="D457" s="33">
        <v>4.0932251052622076E-3</v>
      </c>
    </row>
    <row r="458" spans="1:4" x14ac:dyDescent="0.55000000000000004">
      <c r="A458" s="55"/>
      <c r="B458" s="31" t="s">
        <v>1042</v>
      </c>
      <c r="C458" s="32">
        <v>225660.3</v>
      </c>
      <c r="D458" s="33">
        <v>3.5033202300745712E-3</v>
      </c>
    </row>
    <row r="459" spans="1:4" x14ac:dyDescent="0.55000000000000004">
      <c r="A459" s="55"/>
      <c r="B459" s="31" t="s">
        <v>1043</v>
      </c>
      <c r="C459" s="32">
        <v>218055.55</v>
      </c>
      <c r="D459" s="33">
        <v>3.3852583710782852E-3</v>
      </c>
    </row>
    <row r="460" spans="1:4" x14ac:dyDescent="0.55000000000000004">
      <c r="A460" s="55"/>
      <c r="B460" s="31" t="s">
        <v>1044</v>
      </c>
      <c r="C460" s="32">
        <v>194368.81</v>
      </c>
      <c r="D460" s="33">
        <v>3.0175276030764853E-3</v>
      </c>
    </row>
    <row r="461" spans="1:4" x14ac:dyDescent="0.55000000000000004">
      <c r="A461" s="55"/>
      <c r="B461" s="31" t="s">
        <v>1045</v>
      </c>
      <c r="C461" s="32">
        <v>144964</v>
      </c>
      <c r="D461" s="33">
        <v>2.2505301722657027E-3</v>
      </c>
    </row>
    <row r="462" spans="1:4" x14ac:dyDescent="0.55000000000000004">
      <c r="A462" s="54" t="s">
        <v>1046</v>
      </c>
      <c r="B462" s="31" t="s">
        <v>184</v>
      </c>
      <c r="C462" s="32">
        <v>2696</v>
      </c>
      <c r="D462" s="33">
        <v>1</v>
      </c>
    </row>
    <row r="463" spans="1:4" x14ac:dyDescent="0.55000000000000004">
      <c r="A463" s="55"/>
      <c r="B463" s="31" t="s">
        <v>1047</v>
      </c>
      <c r="C463" s="32">
        <v>2696</v>
      </c>
      <c r="D463" s="33">
        <v>1</v>
      </c>
    </row>
    <row r="464" spans="1:4" x14ac:dyDescent="0.55000000000000004">
      <c r="A464" s="54" t="s">
        <v>1048</v>
      </c>
      <c r="B464" s="31" t="s">
        <v>184</v>
      </c>
      <c r="C464" s="32">
        <v>117524.69</v>
      </c>
      <c r="D464" s="33">
        <v>1</v>
      </c>
    </row>
    <row r="465" spans="1:4" x14ac:dyDescent="0.55000000000000004">
      <c r="A465" s="55"/>
      <c r="B465" s="31" t="s">
        <v>1049</v>
      </c>
      <c r="C465" s="32">
        <v>111618.59</v>
      </c>
      <c r="D465" s="33">
        <v>0.94974587892978057</v>
      </c>
    </row>
    <row r="466" spans="1:4" x14ac:dyDescent="0.55000000000000004">
      <c r="A466" s="55"/>
      <c r="B466" s="31" t="s">
        <v>1050</v>
      </c>
      <c r="C466" s="32">
        <v>3696</v>
      </c>
      <c r="D466" s="33">
        <v>3.1448710904917083E-2</v>
      </c>
    </row>
    <row r="467" spans="1:4" x14ac:dyDescent="0.55000000000000004">
      <c r="A467" s="55"/>
      <c r="B467" s="31" t="s">
        <v>1051</v>
      </c>
      <c r="C467" s="32">
        <v>2210.1</v>
      </c>
      <c r="D467" s="33">
        <v>1.8805410165302284E-2</v>
      </c>
    </row>
    <row r="468" spans="1:4" x14ac:dyDescent="0.55000000000000004">
      <c r="A468" s="55"/>
      <c r="B468" s="31" t="s">
        <v>856</v>
      </c>
      <c r="C468" s="32">
        <v>0</v>
      </c>
      <c r="D468" s="33">
        <v>0</v>
      </c>
    </row>
    <row r="469" spans="1:4" x14ac:dyDescent="0.55000000000000004">
      <c r="A469" s="54" t="s">
        <v>1052</v>
      </c>
      <c r="B469" s="31" t="s">
        <v>184</v>
      </c>
      <c r="C469" s="32">
        <v>1821725231.6300011</v>
      </c>
      <c r="D469" s="33">
        <v>1</v>
      </c>
    </row>
    <row r="470" spans="1:4" x14ac:dyDescent="0.55000000000000004">
      <c r="A470" s="55"/>
      <c r="B470" s="31" t="s">
        <v>1053</v>
      </c>
      <c r="C470" s="32">
        <v>91918502.269999996</v>
      </c>
      <c r="D470" s="33">
        <v>5.0456842049530867E-2</v>
      </c>
    </row>
    <row r="471" spans="1:4" x14ac:dyDescent="0.55000000000000004">
      <c r="A471" s="55"/>
      <c r="B471" s="31" t="s">
        <v>1054</v>
      </c>
      <c r="C471" s="32">
        <v>72733395</v>
      </c>
      <c r="D471" s="33">
        <v>3.9925557233964036E-2</v>
      </c>
    </row>
    <row r="472" spans="1:4" x14ac:dyDescent="0.55000000000000004">
      <c r="A472" s="55"/>
      <c r="B472" s="31" t="s">
        <v>1055</v>
      </c>
      <c r="C472" s="32">
        <v>57301081</v>
      </c>
      <c r="D472" s="33">
        <v>3.1454293987425025E-2</v>
      </c>
    </row>
    <row r="473" spans="1:4" x14ac:dyDescent="0.55000000000000004">
      <c r="A473" s="55"/>
      <c r="B473" s="31" t="s">
        <v>1056</v>
      </c>
      <c r="C473" s="32">
        <v>56764772</v>
      </c>
      <c r="D473" s="33">
        <v>3.1159897779540185E-2</v>
      </c>
    </row>
    <row r="474" spans="1:4" x14ac:dyDescent="0.55000000000000004">
      <c r="A474" s="55"/>
      <c r="B474" s="31" t="s">
        <v>1057</v>
      </c>
      <c r="C474" s="32">
        <v>55179185</v>
      </c>
      <c r="D474" s="33">
        <v>3.0289521186808204E-2</v>
      </c>
    </row>
    <row r="475" spans="1:4" x14ac:dyDescent="0.55000000000000004">
      <c r="A475" s="55"/>
      <c r="B475" s="31" t="s">
        <v>1058</v>
      </c>
      <c r="C475" s="32">
        <v>47507320.57</v>
      </c>
      <c r="D475" s="33">
        <v>2.6078203092950798E-2</v>
      </c>
    </row>
    <row r="476" spans="1:4" x14ac:dyDescent="0.55000000000000004">
      <c r="A476" s="55"/>
      <c r="B476" s="31" t="s">
        <v>892</v>
      </c>
      <c r="C476" s="32">
        <v>43464644</v>
      </c>
      <c r="D476" s="33">
        <v>2.3859055825400034E-2</v>
      </c>
    </row>
    <row r="477" spans="1:4" x14ac:dyDescent="0.55000000000000004">
      <c r="A477" s="55"/>
      <c r="B477" s="31" t="s">
        <v>1059</v>
      </c>
      <c r="C477" s="32">
        <v>40328458</v>
      </c>
      <c r="D477" s="33">
        <v>2.2137508609855416E-2</v>
      </c>
    </row>
    <row r="478" spans="1:4" x14ac:dyDescent="0.55000000000000004">
      <c r="A478" s="55"/>
      <c r="B478" s="31" t="s">
        <v>1060</v>
      </c>
      <c r="C478" s="32">
        <v>37031037.619999997</v>
      </c>
      <c r="D478" s="33">
        <v>2.032745497347381E-2</v>
      </c>
    </row>
    <row r="479" spans="1:4" x14ac:dyDescent="0.55000000000000004">
      <c r="A479" s="55"/>
      <c r="B479" s="31" t="s">
        <v>1061</v>
      </c>
      <c r="C479" s="32">
        <v>34110752.579999998</v>
      </c>
      <c r="D479" s="33">
        <v>1.872442231558662E-2</v>
      </c>
    </row>
    <row r="480" spans="1:4" x14ac:dyDescent="0.55000000000000004">
      <c r="A480" s="55"/>
      <c r="B480" s="31" t="s">
        <v>1062</v>
      </c>
      <c r="C480" s="32">
        <v>33065535.600000001</v>
      </c>
      <c r="D480" s="33">
        <v>1.8150671147269773E-2</v>
      </c>
    </row>
    <row r="481" spans="1:4" x14ac:dyDescent="0.55000000000000004">
      <c r="A481" s="55"/>
      <c r="B481" s="31" t="s">
        <v>1063</v>
      </c>
      <c r="C481" s="32">
        <v>29787841.91</v>
      </c>
      <c r="D481" s="33">
        <v>1.6351446086821295E-2</v>
      </c>
    </row>
    <row r="482" spans="1:4" x14ac:dyDescent="0.55000000000000004">
      <c r="A482" s="55"/>
      <c r="B482" s="31" t="s">
        <v>1064</v>
      </c>
      <c r="C482" s="32">
        <v>28672833</v>
      </c>
      <c r="D482" s="33">
        <v>1.5739384020248097E-2</v>
      </c>
    </row>
    <row r="483" spans="1:4" x14ac:dyDescent="0.55000000000000004">
      <c r="A483" s="55"/>
      <c r="B483" s="31" t="s">
        <v>1065</v>
      </c>
      <c r="C483" s="32">
        <v>25905900</v>
      </c>
      <c r="D483" s="33">
        <v>1.4220530928706806E-2</v>
      </c>
    </row>
    <row r="484" spans="1:4" x14ac:dyDescent="0.55000000000000004">
      <c r="A484" s="55"/>
      <c r="B484" s="31" t="s">
        <v>1066</v>
      </c>
      <c r="C484" s="32">
        <v>24915799.82</v>
      </c>
      <c r="D484" s="33">
        <v>1.3677035036566089E-2</v>
      </c>
    </row>
    <row r="485" spans="1:4" x14ac:dyDescent="0.55000000000000004">
      <c r="A485" s="54" t="s">
        <v>1067</v>
      </c>
      <c r="B485" s="31" t="s">
        <v>184</v>
      </c>
      <c r="C485" s="32">
        <v>1403903217.8900001</v>
      </c>
      <c r="D485" s="33">
        <v>1</v>
      </c>
    </row>
    <row r="486" spans="1:4" x14ac:dyDescent="0.55000000000000004">
      <c r="A486" s="55"/>
      <c r="B486" s="31" t="s">
        <v>715</v>
      </c>
      <c r="C486" s="32">
        <v>1132097332.1900001</v>
      </c>
      <c r="D486" s="33">
        <v>0.80639271836094839</v>
      </c>
    </row>
    <row r="487" spans="1:4" x14ac:dyDescent="0.55000000000000004">
      <c r="A487" s="55"/>
      <c r="B487" s="31" t="s">
        <v>816</v>
      </c>
      <c r="C487" s="32">
        <v>173888828</v>
      </c>
      <c r="D487" s="33">
        <v>0.1238609797200598</v>
      </c>
    </row>
    <row r="488" spans="1:4" x14ac:dyDescent="0.55000000000000004">
      <c r="A488" s="55"/>
      <c r="B488" s="31" t="s">
        <v>1068</v>
      </c>
      <c r="C488" s="32">
        <v>27188100.039999999</v>
      </c>
      <c r="D488" s="33">
        <v>1.9366078582583792E-2</v>
      </c>
    </row>
    <row r="489" spans="1:4" x14ac:dyDescent="0.55000000000000004">
      <c r="A489" s="55"/>
      <c r="B489" s="31" t="s">
        <v>1069</v>
      </c>
      <c r="C489" s="32">
        <v>15947999</v>
      </c>
      <c r="D489" s="33">
        <v>1.1359756710273151E-2</v>
      </c>
    </row>
    <row r="490" spans="1:4" x14ac:dyDescent="0.55000000000000004">
      <c r="A490" s="55"/>
      <c r="B490" s="31" t="s">
        <v>782</v>
      </c>
      <c r="C490" s="32">
        <v>15389872</v>
      </c>
      <c r="D490" s="33">
        <v>1.0962202952373204E-2</v>
      </c>
    </row>
    <row r="491" spans="1:4" x14ac:dyDescent="0.55000000000000004">
      <c r="A491" s="55"/>
      <c r="B491" s="31" t="s">
        <v>1070</v>
      </c>
      <c r="C491" s="32">
        <v>10769099</v>
      </c>
      <c r="D491" s="33">
        <v>7.6708272071528156E-3</v>
      </c>
    </row>
    <row r="492" spans="1:4" x14ac:dyDescent="0.55000000000000004">
      <c r="A492" s="55"/>
      <c r="B492" s="31" t="s">
        <v>1071</v>
      </c>
      <c r="C492" s="32">
        <v>7596079.0099999998</v>
      </c>
      <c r="D492" s="33">
        <v>5.4106856606658017E-3</v>
      </c>
    </row>
    <row r="493" spans="1:4" x14ac:dyDescent="0.55000000000000004">
      <c r="A493" s="55"/>
      <c r="B493" s="31" t="s">
        <v>1072</v>
      </c>
      <c r="C493" s="32">
        <v>6514061.2000000002</v>
      </c>
      <c r="D493" s="33">
        <v>4.6399645766111459E-3</v>
      </c>
    </row>
    <row r="494" spans="1:4" x14ac:dyDescent="0.55000000000000004">
      <c r="A494" s="55"/>
      <c r="B494" s="31" t="s">
        <v>683</v>
      </c>
      <c r="C494" s="32">
        <v>5459442</v>
      </c>
      <c r="D494" s="33">
        <v>3.888759517344281E-3</v>
      </c>
    </row>
    <row r="495" spans="1:4" x14ac:dyDescent="0.55000000000000004">
      <c r="A495" s="55"/>
      <c r="B495" s="31" t="s">
        <v>1073</v>
      </c>
      <c r="C495" s="32">
        <v>5191806</v>
      </c>
      <c r="D495" s="33">
        <v>3.698122444510839E-3</v>
      </c>
    </row>
    <row r="496" spans="1:4" x14ac:dyDescent="0.55000000000000004">
      <c r="A496" s="55"/>
      <c r="B496" s="31" t="s">
        <v>856</v>
      </c>
      <c r="C496" s="32">
        <v>4312752</v>
      </c>
      <c r="D496" s="33">
        <v>3.0719724444266618E-3</v>
      </c>
    </row>
    <row r="497" spans="1:4" x14ac:dyDescent="0.55000000000000004">
      <c r="A497" s="55"/>
      <c r="B497" s="31" t="s">
        <v>1074</v>
      </c>
      <c r="C497" s="32">
        <v>2608773.21</v>
      </c>
      <c r="D497" s="33">
        <v>1.8582286704356033E-3</v>
      </c>
    </row>
    <row r="498" spans="1:4" x14ac:dyDescent="0.55000000000000004">
      <c r="A498" s="55"/>
      <c r="B498" s="31" t="s">
        <v>1075</v>
      </c>
      <c r="C498" s="32">
        <v>871042.5</v>
      </c>
      <c r="D498" s="33">
        <v>6.2044341012989167E-4</v>
      </c>
    </row>
    <row r="499" spans="1:4" x14ac:dyDescent="0.55000000000000004">
      <c r="A499" s="55"/>
      <c r="B499" s="31" t="s">
        <v>1076</v>
      </c>
      <c r="C499" s="32">
        <v>536542</v>
      </c>
      <c r="D499" s="33">
        <v>3.8217876642978081E-4</v>
      </c>
    </row>
    <row r="500" spans="1:4" x14ac:dyDescent="0.55000000000000004">
      <c r="A500" s="55"/>
      <c r="B500" s="31" t="s">
        <v>907</v>
      </c>
      <c r="C500" s="32">
        <v>348622.8</v>
      </c>
      <c r="D500" s="33">
        <v>2.4832395535353462E-4</v>
      </c>
    </row>
    <row r="501" spans="1:4" x14ac:dyDescent="0.55000000000000004">
      <c r="A501" s="54" t="s">
        <v>1077</v>
      </c>
      <c r="B501" s="31" t="s">
        <v>184</v>
      </c>
      <c r="C501" s="32">
        <v>28825601.519999996</v>
      </c>
      <c r="D501" s="33">
        <v>1</v>
      </c>
    </row>
    <row r="502" spans="1:4" x14ac:dyDescent="0.55000000000000004">
      <c r="A502" s="55"/>
      <c r="B502" s="31" t="s">
        <v>1078</v>
      </c>
      <c r="C502" s="32">
        <v>2385082.9</v>
      </c>
      <c r="D502" s="33">
        <v>8.2741825815678599E-2</v>
      </c>
    </row>
    <row r="503" spans="1:4" x14ac:dyDescent="0.55000000000000004">
      <c r="A503" s="55"/>
      <c r="B503" s="31" t="s">
        <v>1079</v>
      </c>
      <c r="C503" s="32">
        <v>1471657.16</v>
      </c>
      <c r="D503" s="33">
        <v>5.1053823073871456E-2</v>
      </c>
    </row>
    <row r="504" spans="1:4" x14ac:dyDescent="0.55000000000000004">
      <c r="A504" s="55"/>
      <c r="B504" s="31" t="s">
        <v>1080</v>
      </c>
      <c r="C504" s="32">
        <v>1413411.93</v>
      </c>
      <c r="D504" s="33">
        <v>4.9033215456729874E-2</v>
      </c>
    </row>
    <row r="505" spans="1:4" x14ac:dyDescent="0.55000000000000004">
      <c r="A505" s="55"/>
      <c r="B505" s="31" t="s">
        <v>1081</v>
      </c>
      <c r="C505" s="32">
        <v>1340394.48</v>
      </c>
      <c r="D505" s="33">
        <v>4.6500139088858125E-2</v>
      </c>
    </row>
    <row r="506" spans="1:4" x14ac:dyDescent="0.55000000000000004">
      <c r="A506" s="55"/>
      <c r="B506" s="31" t="s">
        <v>1082</v>
      </c>
      <c r="C506" s="32">
        <v>1285822</v>
      </c>
      <c r="D506" s="33">
        <v>4.4606944250854964E-2</v>
      </c>
    </row>
    <row r="507" spans="1:4" x14ac:dyDescent="0.55000000000000004">
      <c r="A507" s="55"/>
      <c r="B507" s="31" t="s">
        <v>1083</v>
      </c>
      <c r="C507" s="32">
        <v>884526</v>
      </c>
      <c r="D507" s="33">
        <v>3.0685430775357507E-2</v>
      </c>
    </row>
    <row r="508" spans="1:4" x14ac:dyDescent="0.55000000000000004">
      <c r="A508" s="55"/>
      <c r="B508" s="31" t="s">
        <v>1084</v>
      </c>
      <c r="C508" s="32">
        <v>844433.01</v>
      </c>
      <c r="D508" s="33">
        <v>2.9294549479361571E-2</v>
      </c>
    </row>
    <row r="509" spans="1:4" x14ac:dyDescent="0.55000000000000004">
      <c r="A509" s="55"/>
      <c r="B509" s="31" t="s">
        <v>1085</v>
      </c>
      <c r="C509" s="32">
        <v>788973.4</v>
      </c>
      <c r="D509" s="33">
        <v>2.7370578874220147E-2</v>
      </c>
    </row>
    <row r="510" spans="1:4" x14ac:dyDescent="0.55000000000000004">
      <c r="A510" s="55"/>
      <c r="B510" s="31" t="s">
        <v>1086</v>
      </c>
      <c r="C510" s="32">
        <v>678002.67</v>
      </c>
      <c r="D510" s="33">
        <v>2.3520850710767757E-2</v>
      </c>
    </row>
    <row r="511" spans="1:4" x14ac:dyDescent="0.55000000000000004">
      <c r="A511" s="55"/>
      <c r="B511" s="31" t="s">
        <v>1087</v>
      </c>
      <c r="C511" s="32">
        <v>659341.68999999994</v>
      </c>
      <c r="D511" s="33">
        <v>2.2873475495126461E-2</v>
      </c>
    </row>
    <row r="512" spans="1:4" x14ac:dyDescent="0.55000000000000004">
      <c r="A512" s="55"/>
      <c r="B512" s="31" t="s">
        <v>1068</v>
      </c>
      <c r="C512" s="32">
        <v>654278.69999999995</v>
      </c>
      <c r="D512" s="33">
        <v>2.2697833366843823E-2</v>
      </c>
    </row>
    <row r="513" spans="1:5" x14ac:dyDescent="0.55000000000000004">
      <c r="A513" s="55"/>
      <c r="B513" s="31" t="s">
        <v>1070</v>
      </c>
      <c r="C513" s="32">
        <v>612209</v>
      </c>
      <c r="D513" s="33">
        <v>2.123837726596035E-2</v>
      </c>
    </row>
    <row r="514" spans="1:5" x14ac:dyDescent="0.55000000000000004">
      <c r="A514" s="55"/>
      <c r="B514" s="31" t="s">
        <v>1088</v>
      </c>
      <c r="C514" s="32">
        <v>569031</v>
      </c>
      <c r="D514" s="33">
        <v>1.9740472704626498E-2</v>
      </c>
    </row>
    <row r="515" spans="1:5" x14ac:dyDescent="0.55000000000000004">
      <c r="A515" s="55"/>
      <c r="B515" s="31" t="s">
        <v>1089</v>
      </c>
      <c r="C515" s="32">
        <v>546703.80000000005</v>
      </c>
      <c r="D515" s="33">
        <v>1.8965911244581728E-2</v>
      </c>
    </row>
    <row r="516" spans="1:5" x14ac:dyDescent="0.55000000000000004">
      <c r="A516" s="55"/>
      <c r="B516" s="31" t="s">
        <v>1090</v>
      </c>
      <c r="C516" s="32">
        <v>530332.13</v>
      </c>
      <c r="D516" s="33">
        <v>1.8397955360343166E-2</v>
      </c>
    </row>
    <row r="517" spans="1:5" x14ac:dyDescent="0.55000000000000004">
      <c r="A517" s="54" t="s">
        <v>1091</v>
      </c>
      <c r="B517" s="31" t="s">
        <v>184</v>
      </c>
      <c r="C517" s="32">
        <v>1704162</v>
      </c>
      <c r="D517" s="33">
        <v>1</v>
      </c>
    </row>
    <row r="518" spans="1:5" x14ac:dyDescent="0.55000000000000004">
      <c r="A518" s="55"/>
      <c r="B518" s="31" t="s">
        <v>1055</v>
      </c>
      <c r="C518" s="32">
        <v>1387262</v>
      </c>
      <c r="D518" s="33">
        <v>0.81404350055921915</v>
      </c>
      <c r="E518" t="s">
        <v>111</v>
      </c>
    </row>
    <row r="519" spans="1:5" x14ac:dyDescent="0.55000000000000004">
      <c r="A519" s="55"/>
      <c r="B519" s="31" t="s">
        <v>851</v>
      </c>
      <c r="C519" s="32">
        <v>250259</v>
      </c>
      <c r="D519" s="33">
        <v>0.14685164908031045</v>
      </c>
      <c r="E519" t="s">
        <v>111</v>
      </c>
    </row>
    <row r="520" spans="1:5" x14ac:dyDescent="0.55000000000000004">
      <c r="A520" s="55"/>
      <c r="B520" s="31" t="s">
        <v>1092</v>
      </c>
      <c r="C520" s="32">
        <v>66641</v>
      </c>
      <c r="D520" s="33">
        <v>3.9104850360470428E-2</v>
      </c>
      <c r="E520" t="s">
        <v>104</v>
      </c>
    </row>
    <row r="521" spans="1:5" x14ac:dyDescent="0.55000000000000004">
      <c r="A521" s="54" t="s">
        <v>1093</v>
      </c>
      <c r="B521" s="31" t="s">
        <v>184</v>
      </c>
      <c r="C521" s="32">
        <v>179929979.55999991</v>
      </c>
      <c r="D521" s="33">
        <v>1</v>
      </c>
    </row>
    <row r="522" spans="1:5" x14ac:dyDescent="0.55000000000000004">
      <c r="A522" s="55"/>
      <c r="B522" s="31" t="s">
        <v>991</v>
      </c>
      <c r="C522" s="32">
        <v>54236583.289999999</v>
      </c>
      <c r="D522" s="33">
        <v>0.30143160924393997</v>
      </c>
    </row>
    <row r="523" spans="1:5" x14ac:dyDescent="0.55000000000000004">
      <c r="A523" s="55"/>
      <c r="B523" s="31" t="s">
        <v>1094</v>
      </c>
      <c r="C523" s="32">
        <v>10836499.73</v>
      </c>
      <c r="D523" s="33">
        <v>6.022620441851622E-2</v>
      </c>
    </row>
    <row r="524" spans="1:5" x14ac:dyDescent="0.55000000000000004">
      <c r="A524" s="55"/>
      <c r="B524" s="31" t="s">
        <v>994</v>
      </c>
      <c r="C524" s="32">
        <v>10228021.369999999</v>
      </c>
      <c r="D524" s="33">
        <v>5.6844453575838574E-2</v>
      </c>
    </row>
    <row r="525" spans="1:5" x14ac:dyDescent="0.55000000000000004">
      <c r="A525" s="55"/>
      <c r="B525" s="31" t="s">
        <v>715</v>
      </c>
      <c r="C525" s="32">
        <v>7456022.0499999998</v>
      </c>
      <c r="D525" s="33">
        <v>4.1438464386162485E-2</v>
      </c>
    </row>
    <row r="526" spans="1:5" x14ac:dyDescent="0.55000000000000004">
      <c r="A526" s="55"/>
      <c r="B526" s="31" t="s">
        <v>1095</v>
      </c>
      <c r="C526" s="32">
        <v>5115103.5999999996</v>
      </c>
      <c r="D526" s="33">
        <v>2.8428300900764033E-2</v>
      </c>
    </row>
    <row r="527" spans="1:5" x14ac:dyDescent="0.55000000000000004">
      <c r="A527" s="55"/>
      <c r="B527" s="31" t="s">
        <v>1005</v>
      </c>
      <c r="C527" s="32">
        <v>5053637.46</v>
      </c>
      <c r="D527" s="33">
        <v>2.8086689457522008E-2</v>
      </c>
    </row>
    <row r="528" spans="1:5" x14ac:dyDescent="0.55000000000000004">
      <c r="A528" s="55"/>
      <c r="B528" s="31" t="s">
        <v>1096</v>
      </c>
      <c r="C528" s="32">
        <v>4524483.6500000004</v>
      </c>
      <c r="D528" s="33">
        <v>2.5145802056245187E-2</v>
      </c>
    </row>
    <row r="529" spans="1:4" x14ac:dyDescent="0.55000000000000004">
      <c r="A529" s="55"/>
      <c r="B529" s="31" t="s">
        <v>1053</v>
      </c>
      <c r="C529" s="32">
        <v>3874410.38</v>
      </c>
      <c r="D529" s="33">
        <v>2.1532878453465444E-2</v>
      </c>
    </row>
    <row r="530" spans="1:4" x14ac:dyDescent="0.55000000000000004">
      <c r="A530" s="55"/>
      <c r="B530" s="31" t="s">
        <v>1097</v>
      </c>
      <c r="C530" s="32">
        <v>3855262.6</v>
      </c>
      <c r="D530" s="33">
        <v>2.1426460501066273E-2</v>
      </c>
    </row>
    <row r="531" spans="1:4" x14ac:dyDescent="0.55000000000000004">
      <c r="A531" s="55"/>
      <c r="B531" s="31" t="s">
        <v>816</v>
      </c>
      <c r="C531" s="32">
        <v>3553187.01</v>
      </c>
      <c r="D531" s="33">
        <v>1.9747609701779269E-2</v>
      </c>
    </row>
    <row r="532" spans="1:4" x14ac:dyDescent="0.55000000000000004">
      <c r="A532" s="55"/>
      <c r="B532" s="31" t="s">
        <v>992</v>
      </c>
      <c r="C532" s="32">
        <v>3502388.32</v>
      </c>
      <c r="D532" s="33">
        <v>1.9465284932309375E-2</v>
      </c>
    </row>
    <row r="533" spans="1:4" x14ac:dyDescent="0.55000000000000004">
      <c r="A533" s="55"/>
      <c r="B533" s="31" t="s">
        <v>1060</v>
      </c>
      <c r="C533" s="32">
        <v>3085556.73</v>
      </c>
      <c r="D533" s="33">
        <v>1.7148652701153018E-2</v>
      </c>
    </row>
    <row r="534" spans="1:4" x14ac:dyDescent="0.55000000000000004">
      <c r="A534" s="55"/>
      <c r="B534" s="31" t="s">
        <v>1098</v>
      </c>
      <c r="C534" s="32">
        <v>2673508.0099999998</v>
      </c>
      <c r="D534" s="33">
        <v>1.4858602310397557E-2</v>
      </c>
    </row>
    <row r="535" spans="1:4" x14ac:dyDescent="0.55000000000000004">
      <c r="A535" s="55"/>
      <c r="B535" s="31" t="s">
        <v>1099</v>
      </c>
      <c r="C535" s="32">
        <v>2448688.87</v>
      </c>
      <c r="D535" s="33">
        <v>1.3609121036905659E-2</v>
      </c>
    </row>
    <row r="536" spans="1:4" x14ac:dyDescent="0.55000000000000004">
      <c r="A536" s="55"/>
      <c r="B536" s="31" t="s">
        <v>1100</v>
      </c>
      <c r="C536" s="32">
        <v>2183265</v>
      </c>
      <c r="D536" s="33">
        <v>1.2133970144046855E-2</v>
      </c>
    </row>
    <row r="537" spans="1:4" x14ac:dyDescent="0.55000000000000004">
      <c r="A537" s="54" t="s">
        <v>1101</v>
      </c>
      <c r="B537" s="31" t="s">
        <v>184</v>
      </c>
      <c r="C537" s="32">
        <v>187937142.04000008</v>
      </c>
      <c r="D537" s="33">
        <v>1</v>
      </c>
    </row>
    <row r="538" spans="1:4" x14ac:dyDescent="0.55000000000000004">
      <c r="A538" s="55"/>
      <c r="B538" s="31" t="s">
        <v>886</v>
      </c>
      <c r="C538" s="32">
        <v>20515886.890000001</v>
      </c>
      <c r="D538" s="33">
        <v>0.10916355685367105</v>
      </c>
    </row>
    <row r="539" spans="1:4" x14ac:dyDescent="0.55000000000000004">
      <c r="A539" s="55"/>
      <c r="B539" s="31" t="s">
        <v>1102</v>
      </c>
      <c r="C539" s="32">
        <v>17978042.809999999</v>
      </c>
      <c r="D539" s="33">
        <v>9.5659871246597944E-2</v>
      </c>
    </row>
    <row r="540" spans="1:4" x14ac:dyDescent="0.55000000000000004">
      <c r="A540" s="55"/>
      <c r="B540" s="31" t="s">
        <v>891</v>
      </c>
      <c r="C540" s="32">
        <v>15040231.9</v>
      </c>
      <c r="D540" s="33">
        <v>8.0027990937517154E-2</v>
      </c>
    </row>
    <row r="541" spans="1:4" x14ac:dyDescent="0.55000000000000004">
      <c r="A541" s="55"/>
      <c r="B541" s="31" t="s">
        <v>889</v>
      </c>
      <c r="C541" s="32">
        <v>7807265.75</v>
      </c>
      <c r="D541" s="33">
        <v>4.1541898877755203E-2</v>
      </c>
    </row>
    <row r="542" spans="1:4" x14ac:dyDescent="0.55000000000000004">
      <c r="A542" s="55"/>
      <c r="B542" s="31" t="s">
        <v>899</v>
      </c>
      <c r="C542" s="32">
        <v>6593990.7400000002</v>
      </c>
      <c r="D542" s="33">
        <v>3.5086149913871476E-2</v>
      </c>
    </row>
    <row r="543" spans="1:4" x14ac:dyDescent="0.55000000000000004">
      <c r="A543" s="55"/>
      <c r="B543" s="31" t="s">
        <v>1103</v>
      </c>
      <c r="C543" s="32">
        <v>6005781.21</v>
      </c>
      <c r="D543" s="33">
        <v>3.1956329359960921E-2</v>
      </c>
    </row>
    <row r="544" spans="1:4" x14ac:dyDescent="0.55000000000000004">
      <c r="A544" s="55"/>
      <c r="B544" s="31" t="s">
        <v>855</v>
      </c>
      <c r="C544" s="32">
        <v>4704516.24</v>
      </c>
      <c r="D544" s="33">
        <v>2.5032392154812604E-2</v>
      </c>
    </row>
    <row r="545" spans="1:4" x14ac:dyDescent="0.55000000000000004">
      <c r="A545" s="55"/>
      <c r="B545" s="31" t="s">
        <v>1104</v>
      </c>
      <c r="C545" s="32">
        <v>3827162.23</v>
      </c>
      <c r="D545" s="33">
        <v>2.0364054643256392E-2</v>
      </c>
    </row>
    <row r="546" spans="1:4" x14ac:dyDescent="0.55000000000000004">
      <c r="A546" s="55"/>
      <c r="B546" s="31" t="s">
        <v>1105</v>
      </c>
      <c r="C546" s="32">
        <v>3754130.98</v>
      </c>
      <c r="D546" s="33">
        <v>1.9975460620769575E-2</v>
      </c>
    </row>
    <row r="547" spans="1:4" x14ac:dyDescent="0.55000000000000004">
      <c r="A547" s="55"/>
      <c r="B547" s="31" t="s">
        <v>1061</v>
      </c>
      <c r="C547" s="32">
        <v>3613321.6</v>
      </c>
      <c r="D547" s="33">
        <v>1.9226224049054389E-2</v>
      </c>
    </row>
    <row r="548" spans="1:4" x14ac:dyDescent="0.55000000000000004">
      <c r="A548" s="55"/>
      <c r="B548" s="31" t="s">
        <v>1106</v>
      </c>
      <c r="C548" s="32">
        <v>3609986.03</v>
      </c>
      <c r="D548" s="33">
        <v>1.9208475721268867E-2</v>
      </c>
    </row>
    <row r="549" spans="1:4" x14ac:dyDescent="0.55000000000000004">
      <c r="A549" s="55"/>
      <c r="B549" s="31" t="s">
        <v>1107</v>
      </c>
      <c r="C549" s="32">
        <v>3457537.01</v>
      </c>
      <c r="D549" s="33">
        <v>1.8397305463249549E-2</v>
      </c>
    </row>
    <row r="550" spans="1:4" x14ac:dyDescent="0.55000000000000004">
      <c r="A550" s="55"/>
      <c r="B550" s="31" t="s">
        <v>1108</v>
      </c>
      <c r="C550" s="32">
        <v>3450035.3</v>
      </c>
      <c r="D550" s="33">
        <v>1.8357389404515381E-2</v>
      </c>
    </row>
    <row r="551" spans="1:4" x14ac:dyDescent="0.55000000000000004">
      <c r="A551" s="55"/>
      <c r="B551" s="31" t="s">
        <v>1109</v>
      </c>
      <c r="C551" s="32">
        <v>3446182.01</v>
      </c>
      <c r="D551" s="33">
        <v>1.8336886325889337E-2</v>
      </c>
    </row>
    <row r="552" spans="1:4" x14ac:dyDescent="0.55000000000000004">
      <c r="A552" s="55"/>
      <c r="B552" s="31" t="s">
        <v>1110</v>
      </c>
      <c r="C552" s="32">
        <v>3307622.06</v>
      </c>
      <c r="D552" s="33">
        <v>1.7599618809229386E-2</v>
      </c>
    </row>
    <row r="553" spans="1:4" x14ac:dyDescent="0.55000000000000004">
      <c r="A553" s="54" t="s">
        <v>1111</v>
      </c>
      <c r="B553" s="31" t="s">
        <v>184</v>
      </c>
      <c r="C553" s="32">
        <v>201180207.29000008</v>
      </c>
      <c r="D553" s="33">
        <v>1</v>
      </c>
    </row>
    <row r="554" spans="1:4" x14ac:dyDescent="0.55000000000000004">
      <c r="A554" s="55"/>
      <c r="B554" s="31" t="s">
        <v>1053</v>
      </c>
      <c r="C554" s="32">
        <v>7936767.9699999997</v>
      </c>
      <c r="D554" s="33">
        <v>3.9451037837729214E-2</v>
      </c>
    </row>
    <row r="555" spans="1:4" x14ac:dyDescent="0.55000000000000004">
      <c r="A555" s="55"/>
      <c r="B555" s="31" t="s">
        <v>972</v>
      </c>
      <c r="C555" s="32">
        <v>7586933.46</v>
      </c>
      <c r="D555" s="33">
        <v>3.7712126665937269E-2</v>
      </c>
    </row>
    <row r="556" spans="1:4" x14ac:dyDescent="0.55000000000000004">
      <c r="A556" s="55"/>
      <c r="B556" s="31" t="s">
        <v>1059</v>
      </c>
      <c r="C556" s="32">
        <v>7411779.4000000004</v>
      </c>
      <c r="D556" s="33">
        <v>3.6841494001027465E-2</v>
      </c>
    </row>
    <row r="557" spans="1:4" x14ac:dyDescent="0.55000000000000004">
      <c r="A557" s="55"/>
      <c r="B557" s="31" t="s">
        <v>1056</v>
      </c>
      <c r="C557" s="32">
        <v>6934215.5999999996</v>
      </c>
      <c r="D557" s="33">
        <v>3.4467682946585143E-2</v>
      </c>
    </row>
    <row r="558" spans="1:4" x14ac:dyDescent="0.55000000000000004">
      <c r="A558" s="55"/>
      <c r="B558" s="31" t="s">
        <v>1068</v>
      </c>
      <c r="C558" s="32">
        <v>6651445.5</v>
      </c>
      <c r="D558" s="33">
        <v>3.306212668531542E-2</v>
      </c>
    </row>
    <row r="559" spans="1:4" x14ac:dyDescent="0.55000000000000004">
      <c r="A559" s="55"/>
      <c r="B559" s="31" t="s">
        <v>892</v>
      </c>
      <c r="C559" s="32">
        <v>5352606.96</v>
      </c>
      <c r="D559" s="33">
        <v>2.6606031637517145E-2</v>
      </c>
    </row>
    <row r="560" spans="1:4" x14ac:dyDescent="0.55000000000000004">
      <c r="A560" s="55"/>
      <c r="B560" s="31" t="s">
        <v>1112</v>
      </c>
      <c r="C560" s="32">
        <v>5266252.63</v>
      </c>
      <c r="D560" s="33">
        <v>2.6176792940712741E-2</v>
      </c>
    </row>
    <row r="561" spans="1:4" x14ac:dyDescent="0.55000000000000004">
      <c r="A561" s="55"/>
      <c r="B561" s="31" t="s">
        <v>1113</v>
      </c>
      <c r="C561" s="32">
        <v>4831874.75</v>
      </c>
      <c r="D561" s="33">
        <v>2.4017644752870153E-2</v>
      </c>
    </row>
    <row r="562" spans="1:4" x14ac:dyDescent="0.55000000000000004">
      <c r="A562" s="55"/>
      <c r="B562" s="31" t="s">
        <v>1114</v>
      </c>
      <c r="C562" s="32">
        <v>4171899</v>
      </c>
      <c r="D562" s="33">
        <v>2.0737124472618881E-2</v>
      </c>
    </row>
    <row r="563" spans="1:4" x14ac:dyDescent="0.55000000000000004">
      <c r="A563" s="55"/>
      <c r="B563" s="31" t="s">
        <v>1115</v>
      </c>
      <c r="C563" s="32">
        <v>4137060.6</v>
      </c>
      <c r="D563" s="33">
        <v>2.0563954355790337E-2</v>
      </c>
    </row>
    <row r="564" spans="1:4" x14ac:dyDescent="0.55000000000000004">
      <c r="A564" s="55"/>
      <c r="B564" s="31" t="s">
        <v>1116</v>
      </c>
      <c r="C564" s="32">
        <v>3993095</v>
      </c>
      <c r="D564" s="33">
        <v>1.9848349168086785E-2</v>
      </c>
    </row>
    <row r="565" spans="1:4" x14ac:dyDescent="0.55000000000000004">
      <c r="A565" s="55"/>
      <c r="B565" s="31" t="s">
        <v>1117</v>
      </c>
      <c r="C565" s="32">
        <v>3880255.15</v>
      </c>
      <c r="D565" s="33">
        <v>1.9287459747005006E-2</v>
      </c>
    </row>
    <row r="566" spans="1:4" x14ac:dyDescent="0.55000000000000004">
      <c r="A566" s="55"/>
      <c r="B566" s="31" t="s">
        <v>1118</v>
      </c>
      <c r="C566" s="32">
        <v>3550839</v>
      </c>
      <c r="D566" s="33">
        <v>1.7650041461988786E-2</v>
      </c>
    </row>
    <row r="567" spans="1:4" x14ac:dyDescent="0.55000000000000004">
      <c r="A567" s="55"/>
      <c r="B567" s="31" t="s">
        <v>1055</v>
      </c>
      <c r="C567" s="32">
        <v>3526634.96</v>
      </c>
      <c r="D567" s="33">
        <v>1.7529731217129012E-2</v>
      </c>
    </row>
    <row r="568" spans="1:4" x14ac:dyDescent="0.55000000000000004">
      <c r="A568" s="55"/>
      <c r="B568" s="31" t="s">
        <v>1119</v>
      </c>
      <c r="C568" s="32">
        <v>3451867.2</v>
      </c>
      <c r="D568" s="33">
        <v>1.7158085511981575E-2</v>
      </c>
    </row>
    <row r="569" spans="1:4" x14ac:dyDescent="0.55000000000000004">
      <c r="A569" s="54" t="s">
        <v>1120</v>
      </c>
      <c r="B569" s="31" t="s">
        <v>184</v>
      </c>
      <c r="C569" s="32">
        <v>12471395.259999996</v>
      </c>
      <c r="D569" s="33">
        <v>1</v>
      </c>
    </row>
    <row r="570" spans="1:4" x14ac:dyDescent="0.55000000000000004">
      <c r="A570" s="55"/>
      <c r="B570" s="31" t="s">
        <v>1121</v>
      </c>
      <c r="C570" s="32">
        <v>4473851.13</v>
      </c>
      <c r="D570" s="33">
        <v>0.35872899837832589</v>
      </c>
    </row>
    <row r="571" spans="1:4" x14ac:dyDescent="0.55000000000000004">
      <c r="A571" s="55"/>
      <c r="B571" s="31" t="s">
        <v>1122</v>
      </c>
      <c r="C571" s="32">
        <v>789032.37</v>
      </c>
      <c r="D571" s="33">
        <v>6.3267369332018125E-2</v>
      </c>
    </row>
    <row r="572" spans="1:4" x14ac:dyDescent="0.55000000000000004">
      <c r="A572" s="55"/>
      <c r="B572" s="31" t="s">
        <v>1123</v>
      </c>
      <c r="C572" s="32">
        <v>577016</v>
      </c>
      <c r="D572" s="33">
        <v>4.6267156799262583E-2</v>
      </c>
    </row>
    <row r="573" spans="1:4" x14ac:dyDescent="0.55000000000000004">
      <c r="A573" s="55"/>
      <c r="B573" s="31" t="s">
        <v>757</v>
      </c>
      <c r="C573" s="32">
        <v>516646.5</v>
      </c>
      <c r="D573" s="33">
        <v>4.1426519585748431E-2</v>
      </c>
    </row>
    <row r="574" spans="1:4" x14ac:dyDescent="0.55000000000000004">
      <c r="A574" s="55"/>
      <c r="B574" s="31" t="s">
        <v>1124</v>
      </c>
      <c r="C574" s="32">
        <v>455354.3</v>
      </c>
      <c r="D574" s="33">
        <v>3.6511897065797924E-2</v>
      </c>
    </row>
    <row r="575" spans="1:4" x14ac:dyDescent="0.55000000000000004">
      <c r="A575" s="55"/>
      <c r="B575" s="31" t="s">
        <v>1125</v>
      </c>
      <c r="C575" s="32">
        <v>430560</v>
      </c>
      <c r="D575" s="33">
        <v>3.4523803553957774E-2</v>
      </c>
    </row>
    <row r="576" spans="1:4" x14ac:dyDescent="0.55000000000000004">
      <c r="A576" s="55"/>
      <c r="B576" s="31" t="s">
        <v>1126</v>
      </c>
      <c r="C576" s="32">
        <v>400344.22</v>
      </c>
      <c r="D576" s="33">
        <v>3.210099685349882E-2</v>
      </c>
    </row>
    <row r="577" spans="1:4" x14ac:dyDescent="0.55000000000000004">
      <c r="A577" s="55"/>
      <c r="B577" s="31" t="s">
        <v>1127</v>
      </c>
      <c r="C577" s="32">
        <v>296469.99</v>
      </c>
      <c r="D577" s="33">
        <v>2.377199854701743E-2</v>
      </c>
    </row>
    <row r="578" spans="1:4" x14ac:dyDescent="0.55000000000000004">
      <c r="A578" s="55"/>
      <c r="B578" s="31" t="s">
        <v>891</v>
      </c>
      <c r="C578" s="32">
        <v>276709.90000000002</v>
      </c>
      <c r="D578" s="33">
        <v>2.2187565563534236E-2</v>
      </c>
    </row>
    <row r="579" spans="1:4" x14ac:dyDescent="0.55000000000000004">
      <c r="A579" s="55"/>
      <c r="B579" s="31" t="s">
        <v>1128</v>
      </c>
      <c r="C579" s="32">
        <v>243688.85</v>
      </c>
      <c r="D579" s="33">
        <v>1.9539822523434325E-2</v>
      </c>
    </row>
    <row r="580" spans="1:4" x14ac:dyDescent="0.55000000000000004">
      <c r="A580" s="55"/>
      <c r="B580" s="31" t="s">
        <v>1129</v>
      </c>
      <c r="C580" s="32">
        <v>212400</v>
      </c>
      <c r="D580" s="33">
        <v>1.7030973325112948E-2</v>
      </c>
    </row>
    <row r="581" spans="1:4" x14ac:dyDescent="0.55000000000000004">
      <c r="A581" s="55"/>
      <c r="B581" s="31" t="s">
        <v>1130</v>
      </c>
      <c r="C581" s="32">
        <v>187165.2</v>
      </c>
      <c r="D581" s="33">
        <v>1.5007558985825942E-2</v>
      </c>
    </row>
    <row r="582" spans="1:4" x14ac:dyDescent="0.55000000000000004">
      <c r="A582" s="55"/>
      <c r="B582" s="31" t="s">
        <v>1131</v>
      </c>
      <c r="C582" s="32">
        <v>165136</v>
      </c>
      <c r="D582" s="33">
        <v>1.3241180842824161E-2</v>
      </c>
    </row>
    <row r="583" spans="1:4" x14ac:dyDescent="0.55000000000000004">
      <c r="A583" s="55"/>
      <c r="B583" s="31" t="s">
        <v>1132</v>
      </c>
      <c r="C583" s="32">
        <v>163135.20000000001</v>
      </c>
      <c r="D583" s="33">
        <v>1.3080749715569519E-2</v>
      </c>
    </row>
    <row r="584" spans="1:4" x14ac:dyDescent="0.55000000000000004">
      <c r="A584" s="55"/>
      <c r="B584" s="31" t="s">
        <v>1133</v>
      </c>
      <c r="C584" s="32">
        <v>154083.38</v>
      </c>
      <c r="D584" s="33">
        <v>1.2354943195024681E-2</v>
      </c>
    </row>
    <row r="585" spans="1:4" x14ac:dyDescent="0.55000000000000004">
      <c r="A585" s="54" t="s">
        <v>1134</v>
      </c>
      <c r="B585" s="31" t="s">
        <v>184</v>
      </c>
      <c r="C585" s="32">
        <v>6554820.1800000016</v>
      </c>
      <c r="D585" s="33">
        <v>1</v>
      </c>
    </row>
    <row r="586" spans="1:4" x14ac:dyDescent="0.55000000000000004">
      <c r="A586" s="55"/>
      <c r="B586" s="31" t="s">
        <v>1062</v>
      </c>
      <c r="C586" s="32">
        <v>2810392</v>
      </c>
      <c r="D586" s="33">
        <v>0.42875196005758304</v>
      </c>
    </row>
    <row r="587" spans="1:4" x14ac:dyDescent="0.55000000000000004">
      <c r="A587" s="55"/>
      <c r="B587" s="31" t="s">
        <v>1135</v>
      </c>
      <c r="C587" s="32">
        <v>783206</v>
      </c>
      <c r="D587" s="33">
        <v>0.1194855050928338</v>
      </c>
    </row>
    <row r="588" spans="1:4" x14ac:dyDescent="0.55000000000000004">
      <c r="A588" s="55"/>
      <c r="B588" s="31" t="s">
        <v>1136</v>
      </c>
      <c r="C588" s="32">
        <v>443256.48</v>
      </c>
      <c r="D588" s="33">
        <v>6.7622980925160919E-2</v>
      </c>
    </row>
    <row r="589" spans="1:4" x14ac:dyDescent="0.55000000000000004">
      <c r="A589" s="55"/>
      <c r="B589" s="31" t="s">
        <v>888</v>
      </c>
      <c r="C589" s="32">
        <v>441374.28</v>
      </c>
      <c r="D589" s="33">
        <v>6.7335833459889041E-2</v>
      </c>
    </row>
    <row r="590" spans="1:4" x14ac:dyDescent="0.55000000000000004">
      <c r="A590" s="55"/>
      <c r="B590" s="31" t="s">
        <v>1137</v>
      </c>
      <c r="C590" s="32">
        <v>320431.12</v>
      </c>
      <c r="D590" s="33">
        <v>4.8884807088636247E-2</v>
      </c>
    </row>
    <row r="591" spans="1:4" x14ac:dyDescent="0.55000000000000004">
      <c r="A591" s="55"/>
      <c r="B591" s="31" t="s">
        <v>943</v>
      </c>
      <c r="C591" s="32">
        <v>252646.69</v>
      </c>
      <c r="D591" s="33">
        <v>3.8543649263006928E-2</v>
      </c>
    </row>
    <row r="592" spans="1:4" x14ac:dyDescent="0.55000000000000004">
      <c r="A592" s="55"/>
      <c r="B592" s="31" t="s">
        <v>886</v>
      </c>
      <c r="C592" s="32">
        <v>175827.42</v>
      </c>
      <c r="D592" s="33">
        <v>2.6824140887416376E-2</v>
      </c>
    </row>
    <row r="593" spans="1:4" x14ac:dyDescent="0.55000000000000004">
      <c r="A593" s="55"/>
      <c r="B593" s="31" t="s">
        <v>1138</v>
      </c>
      <c r="C593" s="32">
        <v>174540.84</v>
      </c>
      <c r="D593" s="33">
        <v>2.6627860903424502E-2</v>
      </c>
    </row>
    <row r="594" spans="1:4" x14ac:dyDescent="0.55000000000000004">
      <c r="A594" s="55"/>
      <c r="B594" s="31" t="s">
        <v>1053</v>
      </c>
      <c r="C594" s="32">
        <v>155753.31</v>
      </c>
      <c r="D594" s="33">
        <v>2.3761644976201309E-2</v>
      </c>
    </row>
    <row r="595" spans="1:4" x14ac:dyDescent="0.55000000000000004">
      <c r="A595" s="55"/>
      <c r="B595" s="31" t="s">
        <v>1139</v>
      </c>
      <c r="C595" s="32">
        <v>155090</v>
      </c>
      <c r="D595" s="33">
        <v>2.3660450743287965E-2</v>
      </c>
    </row>
    <row r="596" spans="1:4" x14ac:dyDescent="0.55000000000000004">
      <c r="A596" s="55"/>
      <c r="B596" s="31" t="s">
        <v>1047</v>
      </c>
      <c r="C596" s="32">
        <v>124153.77</v>
      </c>
      <c r="D596" s="33">
        <v>1.894083538383199E-2</v>
      </c>
    </row>
    <row r="597" spans="1:4" x14ac:dyDescent="0.55000000000000004">
      <c r="A597" s="55"/>
      <c r="B597" s="31" t="s">
        <v>1140</v>
      </c>
      <c r="C597" s="32">
        <v>60952.18</v>
      </c>
      <c r="D597" s="33">
        <v>9.298833274782526E-3</v>
      </c>
    </row>
    <row r="598" spans="1:4" x14ac:dyDescent="0.55000000000000004">
      <c r="A598" s="55"/>
      <c r="B598" s="31" t="s">
        <v>1141</v>
      </c>
      <c r="C598" s="32">
        <v>60083.199999999997</v>
      </c>
      <c r="D598" s="33">
        <v>9.166262132304594E-3</v>
      </c>
    </row>
    <row r="599" spans="1:4" x14ac:dyDescent="0.55000000000000004">
      <c r="A599" s="55"/>
      <c r="B599" s="31" t="s">
        <v>1142</v>
      </c>
      <c r="C599" s="32">
        <v>55962</v>
      </c>
      <c r="D599" s="33">
        <v>8.5375339770190281E-3</v>
      </c>
    </row>
    <row r="600" spans="1:4" x14ac:dyDescent="0.55000000000000004">
      <c r="A600" s="55"/>
      <c r="B600" s="31" t="s">
        <v>1143</v>
      </c>
      <c r="C600" s="32">
        <v>54901.98</v>
      </c>
      <c r="D600" s="33">
        <v>8.3758178702623073E-3</v>
      </c>
    </row>
    <row r="601" spans="1:4" x14ac:dyDescent="0.55000000000000004">
      <c r="A601" s="54" t="s">
        <v>1144</v>
      </c>
      <c r="B601" s="31" t="s">
        <v>184</v>
      </c>
      <c r="C601" s="32">
        <v>428316306.5</v>
      </c>
      <c r="D601" s="33">
        <v>1</v>
      </c>
    </row>
    <row r="602" spans="1:4" x14ac:dyDescent="0.55000000000000004">
      <c r="A602" s="55"/>
      <c r="B602" s="31" t="s">
        <v>724</v>
      </c>
      <c r="C602" s="32">
        <v>45562371.640000001</v>
      </c>
      <c r="D602" s="33">
        <v>0.10637552422954506</v>
      </c>
    </row>
    <row r="603" spans="1:4" x14ac:dyDescent="0.55000000000000004">
      <c r="A603" s="55"/>
      <c r="B603" s="31" t="s">
        <v>673</v>
      </c>
      <c r="C603" s="32">
        <v>45317393.310000002</v>
      </c>
      <c r="D603" s="33">
        <v>0.10580356764913409</v>
      </c>
    </row>
    <row r="604" spans="1:4" x14ac:dyDescent="0.55000000000000004">
      <c r="A604" s="55"/>
      <c r="B604" s="31" t="s">
        <v>1145</v>
      </c>
      <c r="C604" s="32">
        <v>28009865.07</v>
      </c>
      <c r="D604" s="33">
        <v>6.5395280648741769E-2</v>
      </c>
    </row>
    <row r="605" spans="1:4" x14ac:dyDescent="0.55000000000000004">
      <c r="A605" s="55"/>
      <c r="B605" s="31" t="s">
        <v>1146</v>
      </c>
      <c r="C605" s="32">
        <v>11745305.01</v>
      </c>
      <c r="D605" s="33">
        <v>2.742203561189889E-2</v>
      </c>
    </row>
    <row r="606" spans="1:4" x14ac:dyDescent="0.55000000000000004">
      <c r="A606" s="55"/>
      <c r="B606" s="31" t="s">
        <v>676</v>
      </c>
      <c r="C606" s="32">
        <v>10535199.51</v>
      </c>
      <c r="D606" s="33">
        <v>2.4596774276675826E-2</v>
      </c>
    </row>
    <row r="607" spans="1:4" x14ac:dyDescent="0.55000000000000004">
      <c r="A607" s="55"/>
      <c r="B607" s="31" t="s">
        <v>1147</v>
      </c>
      <c r="C607" s="32">
        <v>9652990.8399999999</v>
      </c>
      <c r="D607" s="33">
        <v>2.2537061264091753E-2</v>
      </c>
    </row>
    <row r="608" spans="1:4" x14ac:dyDescent="0.55000000000000004">
      <c r="A608" s="55"/>
      <c r="B608" s="31" t="s">
        <v>1148</v>
      </c>
      <c r="C608" s="32">
        <v>9151038.3800000008</v>
      </c>
      <c r="D608" s="33">
        <v>2.136514123120363E-2</v>
      </c>
    </row>
    <row r="609" spans="1:4" x14ac:dyDescent="0.55000000000000004">
      <c r="A609" s="55"/>
      <c r="B609" s="31" t="s">
        <v>1149</v>
      </c>
      <c r="C609" s="32">
        <v>8566533.3900000006</v>
      </c>
      <c r="D609" s="33">
        <v>2.0000483894721859E-2</v>
      </c>
    </row>
    <row r="610" spans="1:4" x14ac:dyDescent="0.55000000000000004">
      <c r="A610" s="55"/>
      <c r="B610" s="31" t="s">
        <v>1150</v>
      </c>
      <c r="C610" s="32">
        <v>8190983.1399999997</v>
      </c>
      <c r="D610" s="33">
        <v>1.912367802882144E-2</v>
      </c>
    </row>
    <row r="611" spans="1:4" x14ac:dyDescent="0.55000000000000004">
      <c r="A611" s="55"/>
      <c r="B611" s="31" t="s">
        <v>682</v>
      </c>
      <c r="C611" s="32">
        <v>6804114.3700000001</v>
      </c>
      <c r="D611" s="33">
        <v>1.5885723393536035E-2</v>
      </c>
    </row>
    <row r="612" spans="1:4" x14ac:dyDescent="0.55000000000000004">
      <c r="A612" s="55"/>
      <c r="B612" s="31" t="s">
        <v>1151</v>
      </c>
      <c r="C612" s="32">
        <v>5945781.3899999997</v>
      </c>
      <c r="D612" s="33">
        <v>1.3881753507322981E-2</v>
      </c>
    </row>
    <row r="613" spans="1:4" x14ac:dyDescent="0.55000000000000004">
      <c r="A613" s="55"/>
      <c r="B613" s="31" t="s">
        <v>1152</v>
      </c>
      <c r="C613" s="32">
        <v>5597670.0899999999</v>
      </c>
      <c r="D613" s="33">
        <v>1.3069009993435774E-2</v>
      </c>
    </row>
    <row r="614" spans="1:4" x14ac:dyDescent="0.55000000000000004">
      <c r="A614" s="55"/>
      <c r="B614" s="31" t="s">
        <v>1153</v>
      </c>
      <c r="C614" s="32">
        <v>5150899.8</v>
      </c>
      <c r="D614" s="33">
        <v>1.2025925050789537E-2</v>
      </c>
    </row>
    <row r="615" spans="1:4" x14ac:dyDescent="0.55000000000000004">
      <c r="A615" s="55"/>
      <c r="B615" s="31" t="s">
        <v>1154</v>
      </c>
      <c r="C615" s="32">
        <v>5068560.55</v>
      </c>
      <c r="D615" s="33">
        <v>1.1833685696951162E-2</v>
      </c>
    </row>
    <row r="616" spans="1:4" x14ac:dyDescent="0.55000000000000004">
      <c r="A616" s="55"/>
      <c r="B616" s="31" t="s">
        <v>1155</v>
      </c>
      <c r="C616" s="32">
        <v>5024097.26</v>
      </c>
      <c r="D616" s="33">
        <v>1.1729876224079738E-2</v>
      </c>
    </row>
    <row r="617" spans="1:4" x14ac:dyDescent="0.55000000000000004">
      <c r="A617" s="54" t="s">
        <v>1156</v>
      </c>
      <c r="B617" s="31" t="s">
        <v>184</v>
      </c>
      <c r="C617" s="32">
        <v>32359313.359999996</v>
      </c>
      <c r="D617" s="33">
        <v>1</v>
      </c>
    </row>
    <row r="618" spans="1:4" x14ac:dyDescent="0.55000000000000004">
      <c r="A618" s="55"/>
      <c r="B618" s="31" t="s">
        <v>1157</v>
      </c>
      <c r="C618" s="32">
        <v>13708750.43</v>
      </c>
      <c r="D618" s="33">
        <v>0.42364157352441428</v>
      </c>
    </row>
    <row r="619" spans="1:4" x14ac:dyDescent="0.55000000000000004">
      <c r="A619" s="55"/>
      <c r="B619" s="31" t="s">
        <v>1158</v>
      </c>
      <c r="C619" s="32">
        <v>4543962.26</v>
      </c>
      <c r="D619" s="33">
        <v>0.14042208527257824</v>
      </c>
    </row>
    <row r="620" spans="1:4" x14ac:dyDescent="0.55000000000000004">
      <c r="A620" s="55"/>
      <c r="B620" s="31" t="s">
        <v>1159</v>
      </c>
      <c r="C620" s="32">
        <v>1623307.72</v>
      </c>
      <c r="D620" s="33">
        <v>5.0165085455941831E-2</v>
      </c>
    </row>
    <row r="621" spans="1:4" x14ac:dyDescent="0.55000000000000004">
      <c r="A621" s="55"/>
      <c r="B621" s="31" t="s">
        <v>1160</v>
      </c>
      <c r="C621" s="32">
        <v>1592531.16</v>
      </c>
      <c r="D621" s="33">
        <v>4.9213997289836192E-2</v>
      </c>
    </row>
    <row r="622" spans="1:4" x14ac:dyDescent="0.55000000000000004">
      <c r="A622" s="55"/>
      <c r="B622" s="31" t="s">
        <v>1161</v>
      </c>
      <c r="C622" s="32">
        <v>1399502</v>
      </c>
      <c r="D622" s="33">
        <v>4.3248816327788736E-2</v>
      </c>
    </row>
    <row r="623" spans="1:4" x14ac:dyDescent="0.55000000000000004">
      <c r="A623" s="55"/>
      <c r="B623" s="31" t="s">
        <v>1162</v>
      </c>
      <c r="C623" s="32">
        <v>1188389.8799999999</v>
      </c>
      <c r="D623" s="33">
        <v>3.6724817575053761E-2</v>
      </c>
    </row>
    <row r="624" spans="1:4" x14ac:dyDescent="0.55000000000000004">
      <c r="A624" s="55"/>
      <c r="B624" s="31" t="s">
        <v>757</v>
      </c>
      <c r="C624" s="32">
        <v>1149173.6000000001</v>
      </c>
      <c r="D624" s="33">
        <v>3.5512916705473636E-2</v>
      </c>
    </row>
    <row r="625" spans="1:4" x14ac:dyDescent="0.55000000000000004">
      <c r="A625" s="55"/>
      <c r="B625" s="31" t="s">
        <v>903</v>
      </c>
      <c r="C625" s="32">
        <v>1080331.6000000001</v>
      </c>
      <c r="D625" s="33">
        <v>3.3385492083259714E-2</v>
      </c>
    </row>
    <row r="626" spans="1:4" x14ac:dyDescent="0.55000000000000004">
      <c r="A626" s="55"/>
      <c r="B626" s="31" t="s">
        <v>1163</v>
      </c>
      <c r="C626" s="32">
        <v>1057899.5</v>
      </c>
      <c r="D626" s="33">
        <v>3.2692272800438682E-2</v>
      </c>
    </row>
    <row r="627" spans="1:4" x14ac:dyDescent="0.55000000000000004">
      <c r="A627" s="55"/>
      <c r="B627" s="31" t="s">
        <v>841</v>
      </c>
      <c r="C627" s="32">
        <v>793713.71</v>
      </c>
      <c r="D627" s="33">
        <v>2.4528138195327891E-2</v>
      </c>
    </row>
    <row r="628" spans="1:4" x14ac:dyDescent="0.55000000000000004">
      <c r="A628" s="55"/>
      <c r="B628" s="31" t="s">
        <v>1164</v>
      </c>
      <c r="C628" s="32">
        <v>474491.41</v>
      </c>
      <c r="D628" s="33">
        <v>1.4663210084875547E-2</v>
      </c>
    </row>
    <row r="629" spans="1:4" x14ac:dyDescent="0.55000000000000004">
      <c r="A629" s="55"/>
      <c r="B629" s="31" t="s">
        <v>1132</v>
      </c>
      <c r="C629" s="32">
        <v>441764.16</v>
      </c>
      <c r="D629" s="33">
        <v>1.3651839737306467E-2</v>
      </c>
    </row>
    <row r="630" spans="1:4" x14ac:dyDescent="0.55000000000000004">
      <c r="A630" s="55"/>
      <c r="B630" s="31" t="s">
        <v>1125</v>
      </c>
      <c r="C630" s="32">
        <v>385055.52</v>
      </c>
      <c r="D630" s="33">
        <v>1.1899372391380064E-2</v>
      </c>
    </row>
    <row r="631" spans="1:4" x14ac:dyDescent="0.55000000000000004">
      <c r="A631" s="55"/>
      <c r="B631" s="31" t="s">
        <v>1130</v>
      </c>
      <c r="C631" s="32">
        <v>350566.78</v>
      </c>
      <c r="D631" s="33">
        <v>1.0833566710761629E-2</v>
      </c>
    </row>
    <row r="632" spans="1:4" x14ac:dyDescent="0.55000000000000004">
      <c r="A632" s="55"/>
      <c r="B632" s="31" t="s">
        <v>1165</v>
      </c>
      <c r="C632" s="32">
        <v>218498.4</v>
      </c>
      <c r="D632" s="33">
        <v>6.7522569953567153E-3</v>
      </c>
    </row>
    <row r="633" spans="1:4" x14ac:dyDescent="0.55000000000000004">
      <c r="A633" s="54" t="s">
        <v>1166</v>
      </c>
      <c r="B633" s="31" t="s">
        <v>184</v>
      </c>
      <c r="C633" s="32">
        <v>8724781.290000001</v>
      </c>
      <c r="D633" s="33">
        <v>1</v>
      </c>
    </row>
    <row r="634" spans="1:4" x14ac:dyDescent="0.55000000000000004">
      <c r="A634" s="55"/>
      <c r="B634" s="31" t="s">
        <v>1167</v>
      </c>
      <c r="C634" s="32">
        <v>1307485.7</v>
      </c>
      <c r="D634" s="33">
        <v>0.14985885107499353</v>
      </c>
    </row>
    <row r="635" spans="1:4" x14ac:dyDescent="0.55000000000000004">
      <c r="A635" s="55"/>
      <c r="B635" s="31" t="s">
        <v>1157</v>
      </c>
      <c r="C635" s="32">
        <v>571469.14</v>
      </c>
      <c r="D635" s="33">
        <v>6.5499537582104819E-2</v>
      </c>
    </row>
    <row r="636" spans="1:4" x14ac:dyDescent="0.55000000000000004">
      <c r="A636" s="55"/>
      <c r="B636" s="31" t="s">
        <v>1168</v>
      </c>
      <c r="C636" s="32">
        <v>517865.94</v>
      </c>
      <c r="D636" s="33">
        <v>5.9355750337668343E-2</v>
      </c>
    </row>
    <row r="637" spans="1:4" x14ac:dyDescent="0.55000000000000004">
      <c r="A637" s="55"/>
      <c r="B637" s="31" t="s">
        <v>757</v>
      </c>
      <c r="C637" s="32">
        <v>481434</v>
      </c>
      <c r="D637" s="33">
        <v>5.518006514980503E-2</v>
      </c>
    </row>
    <row r="638" spans="1:4" x14ac:dyDescent="0.55000000000000004">
      <c r="A638" s="55"/>
      <c r="B638" s="31" t="s">
        <v>802</v>
      </c>
      <c r="C638" s="32">
        <v>388627.31</v>
      </c>
      <c r="D638" s="33">
        <v>4.4542928594144729E-2</v>
      </c>
    </row>
    <row r="639" spans="1:4" x14ac:dyDescent="0.55000000000000004">
      <c r="A639" s="55"/>
      <c r="B639" s="31" t="s">
        <v>724</v>
      </c>
      <c r="C639" s="32">
        <v>369648.82</v>
      </c>
      <c r="D639" s="33">
        <v>4.2367688967020506E-2</v>
      </c>
    </row>
    <row r="640" spans="1:4" x14ac:dyDescent="0.55000000000000004">
      <c r="A640" s="55"/>
      <c r="B640" s="31" t="s">
        <v>1169</v>
      </c>
      <c r="C640" s="32">
        <v>267500.61</v>
      </c>
      <c r="D640" s="33">
        <v>3.0659864254316448E-2</v>
      </c>
    </row>
    <row r="641" spans="1:4" x14ac:dyDescent="0.55000000000000004">
      <c r="A641" s="55"/>
      <c r="B641" s="31" t="s">
        <v>1170</v>
      </c>
      <c r="C641" s="32">
        <v>245381</v>
      </c>
      <c r="D641" s="33">
        <v>2.8124601848902045E-2</v>
      </c>
    </row>
    <row r="642" spans="1:4" x14ac:dyDescent="0.55000000000000004">
      <c r="A642" s="55"/>
      <c r="B642" s="31" t="s">
        <v>1130</v>
      </c>
      <c r="C642" s="32">
        <v>242515.20000000001</v>
      </c>
      <c r="D642" s="33">
        <v>2.7796135162489556E-2</v>
      </c>
    </row>
    <row r="643" spans="1:4" x14ac:dyDescent="0.55000000000000004">
      <c r="A643" s="55"/>
      <c r="B643" s="31" t="s">
        <v>1171</v>
      </c>
      <c r="C643" s="32">
        <v>231996.4</v>
      </c>
      <c r="D643" s="33">
        <v>2.6590511817861279E-2</v>
      </c>
    </row>
    <row r="644" spans="1:4" x14ac:dyDescent="0.55000000000000004">
      <c r="A644" s="55"/>
      <c r="B644" s="31" t="s">
        <v>1172</v>
      </c>
      <c r="C644" s="32">
        <v>228382.37</v>
      </c>
      <c r="D644" s="33">
        <v>2.6176285961662195E-2</v>
      </c>
    </row>
    <row r="645" spans="1:4" x14ac:dyDescent="0.55000000000000004">
      <c r="A645" s="55"/>
      <c r="B645" s="31" t="s">
        <v>1173</v>
      </c>
      <c r="C645" s="32">
        <v>226582.19</v>
      </c>
      <c r="D645" s="33">
        <v>2.5969956434289024E-2</v>
      </c>
    </row>
    <row r="646" spans="1:4" x14ac:dyDescent="0.55000000000000004">
      <c r="A646" s="55"/>
      <c r="B646" s="31" t="s">
        <v>1174</v>
      </c>
      <c r="C646" s="32">
        <v>221154.4</v>
      </c>
      <c r="D646" s="33">
        <v>2.534784456470885E-2</v>
      </c>
    </row>
    <row r="647" spans="1:4" x14ac:dyDescent="0.55000000000000004">
      <c r="A647" s="55"/>
      <c r="B647" s="31" t="s">
        <v>1158</v>
      </c>
      <c r="C647" s="32">
        <v>196802.6</v>
      </c>
      <c r="D647" s="33">
        <v>2.2556737350604691E-2</v>
      </c>
    </row>
    <row r="648" spans="1:4" x14ac:dyDescent="0.55000000000000004">
      <c r="A648" s="55"/>
      <c r="B648" s="31" t="s">
        <v>1132</v>
      </c>
      <c r="C648" s="32">
        <v>186762.55</v>
      </c>
      <c r="D648" s="33">
        <v>2.1405986441638353E-2</v>
      </c>
    </row>
    <row r="649" spans="1:4" x14ac:dyDescent="0.55000000000000004">
      <c r="A649" s="54" t="s">
        <v>1175</v>
      </c>
      <c r="B649" s="31" t="s">
        <v>184</v>
      </c>
      <c r="C649" s="32">
        <v>33438976.319999993</v>
      </c>
      <c r="D649" s="33">
        <v>1</v>
      </c>
    </row>
    <row r="650" spans="1:4" x14ac:dyDescent="0.55000000000000004">
      <c r="A650" s="55"/>
      <c r="B650" s="31" t="s">
        <v>773</v>
      </c>
      <c r="C650" s="32">
        <v>4515052.34</v>
      </c>
      <c r="D650" s="33">
        <v>0.13502364117825963</v>
      </c>
    </row>
    <row r="651" spans="1:4" x14ac:dyDescent="0.55000000000000004">
      <c r="A651" s="55"/>
      <c r="B651" s="31" t="s">
        <v>1176</v>
      </c>
      <c r="C651" s="32">
        <v>3766109.03</v>
      </c>
      <c r="D651" s="33">
        <v>0.11262632545803963</v>
      </c>
    </row>
    <row r="652" spans="1:4" x14ac:dyDescent="0.55000000000000004">
      <c r="A652" s="55"/>
      <c r="B652" s="31" t="s">
        <v>1177</v>
      </c>
      <c r="C652" s="32">
        <v>3736787.57</v>
      </c>
      <c r="D652" s="33">
        <v>0.11174946069640929</v>
      </c>
    </row>
    <row r="653" spans="1:4" x14ac:dyDescent="0.55000000000000004">
      <c r="A653" s="55"/>
      <c r="B653" s="31" t="s">
        <v>1178</v>
      </c>
      <c r="C653" s="32">
        <v>3581482.36</v>
      </c>
      <c r="D653" s="33">
        <v>0.10710502396145125</v>
      </c>
    </row>
    <row r="654" spans="1:4" x14ac:dyDescent="0.55000000000000004">
      <c r="A654" s="55"/>
      <c r="B654" s="31" t="s">
        <v>1179</v>
      </c>
      <c r="C654" s="32">
        <v>2719192.99</v>
      </c>
      <c r="D654" s="33">
        <v>8.1318069189027162E-2</v>
      </c>
    </row>
    <row r="655" spans="1:4" x14ac:dyDescent="0.55000000000000004">
      <c r="A655" s="55"/>
      <c r="B655" s="31" t="s">
        <v>1180</v>
      </c>
      <c r="C655" s="32">
        <v>1994054.73</v>
      </c>
      <c r="D655" s="33">
        <v>5.9632648766444071E-2</v>
      </c>
    </row>
    <row r="656" spans="1:4" x14ac:dyDescent="0.55000000000000004">
      <c r="A656" s="55"/>
      <c r="B656" s="31" t="s">
        <v>774</v>
      </c>
      <c r="C656" s="32">
        <v>1898925.35</v>
      </c>
      <c r="D656" s="33">
        <v>5.6787783568130488E-2</v>
      </c>
    </row>
    <row r="657" spans="1:4" x14ac:dyDescent="0.55000000000000004">
      <c r="A657" s="55"/>
      <c r="B657" s="31" t="s">
        <v>1181</v>
      </c>
      <c r="C657" s="32">
        <v>1104654.75</v>
      </c>
      <c r="D657" s="33">
        <v>3.3034945191767168E-2</v>
      </c>
    </row>
    <row r="658" spans="1:4" x14ac:dyDescent="0.55000000000000004">
      <c r="A658" s="55"/>
      <c r="B658" s="31" t="s">
        <v>1182</v>
      </c>
      <c r="C658" s="32">
        <v>877096.8</v>
      </c>
      <c r="D658" s="33">
        <v>2.6229774249261473E-2</v>
      </c>
    </row>
    <row r="659" spans="1:4" x14ac:dyDescent="0.55000000000000004">
      <c r="A659" s="55"/>
      <c r="B659" s="31" t="s">
        <v>1183</v>
      </c>
      <c r="C659" s="32">
        <v>799206.54</v>
      </c>
      <c r="D659" s="33">
        <v>2.3900448756321264E-2</v>
      </c>
    </row>
    <row r="660" spans="1:4" x14ac:dyDescent="0.55000000000000004">
      <c r="A660" s="55"/>
      <c r="B660" s="31" t="s">
        <v>1184</v>
      </c>
      <c r="C660" s="32">
        <v>540699.71</v>
      </c>
      <c r="D660" s="33">
        <v>1.6169744696299365E-2</v>
      </c>
    </row>
    <row r="661" spans="1:4" x14ac:dyDescent="0.55000000000000004">
      <c r="A661" s="55"/>
      <c r="B661" s="31" t="s">
        <v>1185</v>
      </c>
      <c r="C661" s="32">
        <v>440825.13</v>
      </c>
      <c r="D661" s="33">
        <v>1.318297324001335E-2</v>
      </c>
    </row>
    <row r="662" spans="1:4" x14ac:dyDescent="0.55000000000000004">
      <c r="A662" s="55"/>
      <c r="B662" s="31" t="s">
        <v>1125</v>
      </c>
      <c r="C662" s="32">
        <v>432759</v>
      </c>
      <c r="D662" s="33">
        <v>1.2941753834167615E-2</v>
      </c>
    </row>
    <row r="663" spans="1:4" x14ac:dyDescent="0.55000000000000004">
      <c r="A663" s="55"/>
      <c r="B663" s="31" t="s">
        <v>1186</v>
      </c>
      <c r="C663" s="32">
        <v>412823.5</v>
      </c>
      <c r="D663" s="33">
        <v>1.2345578287128621E-2</v>
      </c>
    </row>
    <row r="664" spans="1:4" x14ac:dyDescent="0.55000000000000004">
      <c r="A664" s="55"/>
      <c r="B664" s="31" t="s">
        <v>1187</v>
      </c>
      <c r="C664" s="32">
        <v>382592.75</v>
      </c>
      <c r="D664" s="33">
        <v>1.1441521006466029E-2</v>
      </c>
    </row>
    <row r="665" spans="1:4" x14ac:dyDescent="0.55000000000000004">
      <c r="A665" s="54" t="s">
        <v>1188</v>
      </c>
      <c r="B665" s="31" t="s">
        <v>184</v>
      </c>
      <c r="C665" s="32">
        <v>178189279.05999994</v>
      </c>
      <c r="D665" s="33">
        <v>1</v>
      </c>
    </row>
    <row r="666" spans="1:4" x14ac:dyDescent="0.55000000000000004">
      <c r="A666" s="55"/>
      <c r="B666" s="31" t="s">
        <v>1189</v>
      </c>
      <c r="C666" s="32">
        <v>125075684</v>
      </c>
      <c r="D666" s="33">
        <v>0.7019259781498105</v>
      </c>
    </row>
    <row r="667" spans="1:4" x14ac:dyDescent="0.55000000000000004">
      <c r="A667" s="55"/>
      <c r="B667" s="31" t="s">
        <v>1190</v>
      </c>
      <c r="C667" s="32">
        <v>22146456.329999998</v>
      </c>
      <c r="D667" s="33">
        <v>0.12428613240274033</v>
      </c>
    </row>
    <row r="668" spans="1:4" x14ac:dyDescent="0.55000000000000004">
      <c r="A668" s="55"/>
      <c r="B668" s="31" t="s">
        <v>1191</v>
      </c>
      <c r="C668" s="32">
        <v>17911214</v>
      </c>
      <c r="D668" s="33">
        <v>0.10051791047411406</v>
      </c>
    </row>
    <row r="669" spans="1:4" x14ac:dyDescent="0.55000000000000004">
      <c r="A669" s="55"/>
      <c r="B669" s="31" t="s">
        <v>1192</v>
      </c>
      <c r="C669" s="32">
        <v>7085297.5099999998</v>
      </c>
      <c r="D669" s="33">
        <v>3.9762759843785196E-2</v>
      </c>
    </row>
    <row r="670" spans="1:4" x14ac:dyDescent="0.55000000000000004">
      <c r="A670" s="55"/>
      <c r="B670" s="31" t="s">
        <v>782</v>
      </c>
      <c r="C670" s="32">
        <v>1507328</v>
      </c>
      <c r="D670" s="33">
        <v>8.4591396741240093E-3</v>
      </c>
    </row>
    <row r="671" spans="1:4" x14ac:dyDescent="0.55000000000000004">
      <c r="A671" s="55"/>
      <c r="B671" s="31" t="s">
        <v>835</v>
      </c>
      <c r="C671" s="32">
        <v>1017264</v>
      </c>
      <c r="D671" s="33">
        <v>5.708895649426061E-3</v>
      </c>
    </row>
    <row r="672" spans="1:4" x14ac:dyDescent="0.55000000000000004">
      <c r="A672" s="55"/>
      <c r="B672" s="31" t="s">
        <v>1193</v>
      </c>
      <c r="C672" s="32">
        <v>700000</v>
      </c>
      <c r="D672" s="33">
        <v>3.928406937233838E-3</v>
      </c>
    </row>
    <row r="673" spans="1:4" x14ac:dyDescent="0.55000000000000004">
      <c r="A673" s="55"/>
      <c r="B673" s="31" t="s">
        <v>1194</v>
      </c>
      <c r="C673" s="32">
        <v>413789.13</v>
      </c>
      <c r="D673" s="33">
        <v>2.3221886983485064E-3</v>
      </c>
    </row>
    <row r="674" spans="1:4" x14ac:dyDescent="0.55000000000000004">
      <c r="A674" s="55"/>
      <c r="B674" s="31" t="s">
        <v>1195</v>
      </c>
      <c r="C674" s="32">
        <v>260773.4</v>
      </c>
      <c r="D674" s="33">
        <v>1.4634629051515063E-3</v>
      </c>
    </row>
    <row r="675" spans="1:4" x14ac:dyDescent="0.55000000000000004">
      <c r="A675" s="55"/>
      <c r="B675" s="31" t="s">
        <v>1196</v>
      </c>
      <c r="C675" s="32">
        <v>199363.92</v>
      </c>
      <c r="D675" s="33">
        <v>1.1188322948030456E-3</v>
      </c>
    </row>
    <row r="676" spans="1:4" x14ac:dyDescent="0.55000000000000004">
      <c r="A676" s="55"/>
      <c r="B676" s="31" t="s">
        <v>1197</v>
      </c>
      <c r="C676" s="32">
        <v>188600</v>
      </c>
      <c r="D676" s="33">
        <v>1.0584250690890025E-3</v>
      </c>
    </row>
    <row r="677" spans="1:4" x14ac:dyDescent="0.55000000000000004">
      <c r="A677" s="55"/>
      <c r="B677" s="31" t="s">
        <v>1198</v>
      </c>
      <c r="C677" s="32">
        <v>141500</v>
      </c>
      <c r="D677" s="33">
        <v>7.9409940231226861E-4</v>
      </c>
    </row>
    <row r="678" spans="1:4" x14ac:dyDescent="0.55000000000000004">
      <c r="A678" s="55"/>
      <c r="B678" s="31" t="s">
        <v>988</v>
      </c>
      <c r="C678" s="32">
        <v>130749.92</v>
      </c>
      <c r="D678" s="33">
        <v>7.3376984681538474E-4</v>
      </c>
    </row>
    <row r="679" spans="1:4" x14ac:dyDescent="0.55000000000000004">
      <c r="A679" s="55"/>
      <c r="B679" s="31" t="s">
        <v>1199</v>
      </c>
      <c r="C679" s="32">
        <v>122580</v>
      </c>
      <c r="D679" s="33">
        <v>6.8792017480874838E-4</v>
      </c>
    </row>
    <row r="680" spans="1:4" x14ac:dyDescent="0.55000000000000004">
      <c r="A680" s="55"/>
      <c r="B680" s="31" t="s">
        <v>1200</v>
      </c>
      <c r="C680" s="32">
        <v>118898.47</v>
      </c>
      <c r="D680" s="33">
        <v>6.6725939196355625E-4</v>
      </c>
    </row>
    <row r="681" spans="1:4" x14ac:dyDescent="0.55000000000000004">
      <c r="A681" s="54" t="s">
        <v>1201</v>
      </c>
      <c r="B681" s="31" t="s">
        <v>184</v>
      </c>
      <c r="C681" s="32">
        <v>208812489.40000001</v>
      </c>
      <c r="D681" s="33">
        <v>1</v>
      </c>
    </row>
    <row r="682" spans="1:4" x14ac:dyDescent="0.55000000000000004">
      <c r="A682" s="55"/>
      <c r="B682" s="31" t="s">
        <v>1202</v>
      </c>
      <c r="C682" s="32">
        <v>50113414</v>
      </c>
      <c r="D682" s="33">
        <v>0.23999241685205444</v>
      </c>
    </row>
    <row r="683" spans="1:4" x14ac:dyDescent="0.55000000000000004">
      <c r="A683" s="55"/>
      <c r="B683" s="31" t="s">
        <v>1203</v>
      </c>
      <c r="C683" s="32">
        <v>15651820.23</v>
      </c>
      <c r="D683" s="33">
        <v>7.4956341332713408E-2</v>
      </c>
    </row>
    <row r="684" spans="1:4" x14ac:dyDescent="0.55000000000000004">
      <c r="A684" s="55"/>
      <c r="B684" s="31" t="s">
        <v>1204</v>
      </c>
      <c r="C684" s="32">
        <v>14859656</v>
      </c>
      <c r="D684" s="33">
        <v>7.1162678260757325E-2</v>
      </c>
    </row>
    <row r="685" spans="1:4" x14ac:dyDescent="0.55000000000000004">
      <c r="A685" s="55"/>
      <c r="B685" s="31" t="s">
        <v>856</v>
      </c>
      <c r="C685" s="32">
        <v>13762895.24</v>
      </c>
      <c r="D685" s="33">
        <v>6.5910306799876694E-2</v>
      </c>
    </row>
    <row r="686" spans="1:4" x14ac:dyDescent="0.55000000000000004">
      <c r="A686" s="55"/>
      <c r="B686" s="31" t="s">
        <v>1205</v>
      </c>
      <c r="C686" s="32">
        <v>12926592</v>
      </c>
      <c r="D686" s="33">
        <v>6.1905262645654754E-2</v>
      </c>
    </row>
    <row r="687" spans="1:4" x14ac:dyDescent="0.55000000000000004">
      <c r="A687" s="55"/>
      <c r="B687" s="31" t="s">
        <v>1206</v>
      </c>
      <c r="C687" s="32">
        <v>10447654.4</v>
      </c>
      <c r="D687" s="33">
        <v>5.003366623337617E-2</v>
      </c>
    </row>
    <row r="688" spans="1:4" x14ac:dyDescent="0.55000000000000004">
      <c r="A688" s="55"/>
      <c r="B688" s="31" t="s">
        <v>1207</v>
      </c>
      <c r="C688" s="32">
        <v>9069521</v>
      </c>
      <c r="D688" s="33">
        <v>4.3433805257819029E-2</v>
      </c>
    </row>
    <row r="689" spans="1:4" x14ac:dyDescent="0.55000000000000004">
      <c r="A689" s="55"/>
      <c r="B689" s="31" t="s">
        <v>1208</v>
      </c>
      <c r="C689" s="32">
        <v>8032373</v>
      </c>
      <c r="D689" s="33">
        <v>3.8466918444773832E-2</v>
      </c>
    </row>
    <row r="690" spans="1:4" x14ac:dyDescent="0.55000000000000004">
      <c r="A690" s="55"/>
      <c r="B690" s="31" t="s">
        <v>1209</v>
      </c>
      <c r="C690" s="32">
        <v>6525543.6699999999</v>
      </c>
      <c r="D690" s="33">
        <v>3.125073451664908E-2</v>
      </c>
    </row>
    <row r="691" spans="1:4" x14ac:dyDescent="0.55000000000000004">
      <c r="A691" s="55"/>
      <c r="B691" s="31" t="s">
        <v>1210</v>
      </c>
      <c r="C691" s="32">
        <v>4323895.2</v>
      </c>
      <c r="D691" s="33">
        <v>2.0707071748554136E-2</v>
      </c>
    </row>
    <row r="692" spans="1:4" x14ac:dyDescent="0.55000000000000004">
      <c r="A692" s="55"/>
      <c r="B692" s="31" t="s">
        <v>1211</v>
      </c>
      <c r="C692" s="32">
        <v>3956903</v>
      </c>
      <c r="D692" s="33">
        <v>1.8949551395942506E-2</v>
      </c>
    </row>
    <row r="693" spans="1:4" x14ac:dyDescent="0.55000000000000004">
      <c r="A693" s="55"/>
      <c r="B693" s="31" t="s">
        <v>1212</v>
      </c>
      <c r="C693" s="32">
        <v>3450608.79</v>
      </c>
      <c r="D693" s="33">
        <v>1.6524915726616494E-2</v>
      </c>
    </row>
    <row r="694" spans="1:4" x14ac:dyDescent="0.55000000000000004">
      <c r="A694" s="55"/>
      <c r="B694" s="31" t="s">
        <v>1213</v>
      </c>
      <c r="C694" s="32">
        <v>3216584</v>
      </c>
      <c r="D694" s="33">
        <v>1.5404174382684219E-2</v>
      </c>
    </row>
    <row r="695" spans="1:4" x14ac:dyDescent="0.55000000000000004">
      <c r="A695" s="55"/>
      <c r="B695" s="31" t="s">
        <v>1214</v>
      </c>
      <c r="C695" s="32">
        <v>2371717</v>
      </c>
      <c r="D695" s="33">
        <v>1.135811850533879E-2</v>
      </c>
    </row>
    <row r="696" spans="1:4" x14ac:dyDescent="0.55000000000000004">
      <c r="A696" s="55"/>
      <c r="B696" s="31" t="s">
        <v>1215</v>
      </c>
      <c r="C696" s="32">
        <v>2079000</v>
      </c>
      <c r="D696" s="33">
        <v>9.9563010142438343E-3</v>
      </c>
    </row>
    <row r="697" spans="1:4" x14ac:dyDescent="0.55000000000000004">
      <c r="A697" s="54" t="s">
        <v>1216</v>
      </c>
      <c r="B697" s="31" t="s">
        <v>184</v>
      </c>
      <c r="C697" s="32">
        <v>4650171.1599999983</v>
      </c>
      <c r="D697" s="33">
        <v>1</v>
      </c>
    </row>
    <row r="698" spans="1:4" x14ac:dyDescent="0.55000000000000004">
      <c r="A698" s="55"/>
      <c r="B698" s="31" t="s">
        <v>1217</v>
      </c>
      <c r="C698" s="32">
        <v>329184.14</v>
      </c>
      <c r="D698" s="33">
        <v>7.0789682502783433E-2</v>
      </c>
    </row>
    <row r="699" spans="1:4" x14ac:dyDescent="0.55000000000000004">
      <c r="A699" s="55"/>
      <c r="B699" s="31" t="s">
        <v>724</v>
      </c>
      <c r="C699" s="32">
        <v>231533</v>
      </c>
      <c r="D699" s="33">
        <v>4.9790210302710684E-2</v>
      </c>
    </row>
    <row r="700" spans="1:4" x14ac:dyDescent="0.55000000000000004">
      <c r="A700" s="55"/>
      <c r="B700" s="31" t="s">
        <v>1192</v>
      </c>
      <c r="C700" s="32">
        <v>215586.26</v>
      </c>
      <c r="D700" s="33">
        <v>4.6360930078109229E-2</v>
      </c>
    </row>
    <row r="701" spans="1:4" x14ac:dyDescent="0.55000000000000004">
      <c r="A701" s="55"/>
      <c r="B701" s="31" t="s">
        <v>1218</v>
      </c>
      <c r="C701" s="32">
        <v>210900</v>
      </c>
      <c r="D701" s="33">
        <v>4.5353169322911564E-2</v>
      </c>
    </row>
    <row r="702" spans="1:4" x14ac:dyDescent="0.55000000000000004">
      <c r="A702" s="55"/>
      <c r="B702" s="31" t="s">
        <v>739</v>
      </c>
      <c r="C702" s="32">
        <v>209838.17</v>
      </c>
      <c r="D702" s="33">
        <v>4.5124827190231871E-2</v>
      </c>
    </row>
    <row r="703" spans="1:4" x14ac:dyDescent="0.55000000000000004">
      <c r="A703" s="55"/>
      <c r="B703" s="31" t="s">
        <v>787</v>
      </c>
      <c r="C703" s="32">
        <v>178624</v>
      </c>
      <c r="D703" s="33">
        <v>3.841234953596849E-2</v>
      </c>
    </row>
    <row r="704" spans="1:4" x14ac:dyDescent="0.55000000000000004">
      <c r="A704" s="55"/>
      <c r="B704" s="31" t="s">
        <v>1219</v>
      </c>
      <c r="C704" s="32">
        <v>154169</v>
      </c>
      <c r="D704" s="33">
        <v>3.315340332548105E-2</v>
      </c>
    </row>
    <row r="705" spans="1:4" x14ac:dyDescent="0.55000000000000004">
      <c r="A705" s="55"/>
      <c r="B705" s="31" t="s">
        <v>1220</v>
      </c>
      <c r="C705" s="32">
        <v>130783.2</v>
      </c>
      <c r="D705" s="33">
        <v>2.8124384135572344E-2</v>
      </c>
    </row>
    <row r="706" spans="1:4" x14ac:dyDescent="0.55000000000000004">
      <c r="A706" s="55"/>
      <c r="B706" s="31" t="s">
        <v>742</v>
      </c>
      <c r="C706" s="32">
        <v>114315.76</v>
      </c>
      <c r="D706" s="33">
        <v>2.4583129537967381E-2</v>
      </c>
    </row>
    <row r="707" spans="1:4" x14ac:dyDescent="0.55000000000000004">
      <c r="A707" s="55"/>
      <c r="B707" s="31" t="s">
        <v>1221</v>
      </c>
      <c r="C707" s="32">
        <v>107785.92</v>
      </c>
      <c r="D707" s="33">
        <v>2.3178914558491227E-2</v>
      </c>
    </row>
    <row r="708" spans="1:4" x14ac:dyDescent="0.55000000000000004">
      <c r="A708" s="55"/>
      <c r="B708" s="31" t="s">
        <v>1222</v>
      </c>
      <c r="C708" s="32">
        <v>105341.6</v>
      </c>
      <c r="D708" s="33">
        <v>2.2653273691543012E-2</v>
      </c>
    </row>
    <row r="709" spans="1:4" x14ac:dyDescent="0.55000000000000004">
      <c r="A709" s="55"/>
      <c r="B709" s="31" t="s">
        <v>1223</v>
      </c>
      <c r="C709" s="32">
        <v>101823.2</v>
      </c>
      <c r="D709" s="33">
        <v>2.1896656380278278E-2</v>
      </c>
    </row>
    <row r="710" spans="1:4" x14ac:dyDescent="0.55000000000000004">
      <c r="A710" s="55"/>
      <c r="B710" s="31" t="s">
        <v>807</v>
      </c>
      <c r="C710" s="32">
        <v>93469.7</v>
      </c>
      <c r="D710" s="33">
        <v>2.0100270889813879E-2</v>
      </c>
    </row>
    <row r="711" spans="1:4" x14ac:dyDescent="0.55000000000000004">
      <c r="A711" s="55"/>
      <c r="B711" s="31" t="s">
        <v>1224</v>
      </c>
      <c r="C711" s="32">
        <v>92559.2</v>
      </c>
      <c r="D711" s="33">
        <v>1.9904471645297468E-2</v>
      </c>
    </row>
    <row r="712" spans="1:4" x14ac:dyDescent="0.55000000000000004">
      <c r="A712" s="55"/>
      <c r="B712" s="31" t="s">
        <v>1225</v>
      </c>
      <c r="C712" s="32">
        <v>85000</v>
      </c>
      <c r="D712" s="33">
        <v>1.8278897071823057E-2</v>
      </c>
    </row>
    <row r="713" spans="1:4" x14ac:dyDescent="0.55000000000000004">
      <c r="A713" s="54" t="s">
        <v>1226</v>
      </c>
      <c r="B713" s="31" t="s">
        <v>184</v>
      </c>
      <c r="C713" s="32">
        <v>26606318.079999972</v>
      </c>
      <c r="D713" s="33">
        <v>1</v>
      </c>
    </row>
    <row r="714" spans="1:4" x14ac:dyDescent="0.55000000000000004">
      <c r="A714" s="55"/>
      <c r="B714" s="31" t="s">
        <v>856</v>
      </c>
      <c r="C714" s="32">
        <v>1541175.56</v>
      </c>
      <c r="D714" s="33">
        <v>5.7925172335607948E-2</v>
      </c>
    </row>
    <row r="715" spans="1:4" x14ac:dyDescent="0.55000000000000004">
      <c r="A715" s="55"/>
      <c r="B715" s="31" t="s">
        <v>1227</v>
      </c>
      <c r="C715" s="32">
        <v>1352771.2</v>
      </c>
      <c r="D715" s="33">
        <v>5.0843983595643814E-2</v>
      </c>
    </row>
    <row r="716" spans="1:4" x14ac:dyDescent="0.55000000000000004">
      <c r="A716" s="55"/>
      <c r="B716" s="31" t="s">
        <v>1228</v>
      </c>
      <c r="C716" s="32">
        <v>917283.07</v>
      </c>
      <c r="D716" s="33">
        <v>3.4476137105551773E-2</v>
      </c>
    </row>
    <row r="717" spans="1:4" x14ac:dyDescent="0.55000000000000004">
      <c r="A717" s="55"/>
      <c r="B717" s="31" t="s">
        <v>1008</v>
      </c>
      <c r="C717" s="32">
        <v>828175.86</v>
      </c>
      <c r="D717" s="33">
        <v>3.1127037476957085E-2</v>
      </c>
    </row>
    <row r="718" spans="1:4" x14ac:dyDescent="0.55000000000000004">
      <c r="A718" s="55"/>
      <c r="B718" s="31" t="s">
        <v>1229</v>
      </c>
      <c r="C718" s="32">
        <v>710055.55</v>
      </c>
      <c r="D718" s="33">
        <v>2.6687478811047907E-2</v>
      </c>
    </row>
    <row r="719" spans="1:4" x14ac:dyDescent="0.55000000000000004">
      <c r="A719" s="55"/>
      <c r="B719" s="31" t="s">
        <v>1230</v>
      </c>
      <c r="C719" s="32">
        <v>632000</v>
      </c>
      <c r="D719" s="33">
        <v>2.3753756461142056E-2</v>
      </c>
    </row>
    <row r="720" spans="1:4" x14ac:dyDescent="0.55000000000000004">
      <c r="A720" s="55"/>
      <c r="B720" s="31" t="s">
        <v>1231</v>
      </c>
      <c r="C720" s="32">
        <v>614973.88</v>
      </c>
      <c r="D720" s="33">
        <v>2.3113828758676579E-2</v>
      </c>
    </row>
    <row r="721" spans="1:4" x14ac:dyDescent="0.55000000000000004">
      <c r="A721" s="55"/>
      <c r="B721" s="31" t="s">
        <v>1232</v>
      </c>
      <c r="C721" s="32">
        <v>577483.55000000005</v>
      </c>
      <c r="D721" s="33">
        <v>2.1704752542746442E-2</v>
      </c>
    </row>
    <row r="722" spans="1:4" x14ac:dyDescent="0.55000000000000004">
      <c r="A722" s="55"/>
      <c r="B722" s="31" t="s">
        <v>1233</v>
      </c>
      <c r="C722" s="32">
        <v>522602</v>
      </c>
      <c r="D722" s="33">
        <v>1.9642026319787596E-2</v>
      </c>
    </row>
    <row r="723" spans="1:4" x14ac:dyDescent="0.55000000000000004">
      <c r="A723" s="55"/>
      <c r="B723" s="31" t="s">
        <v>1234</v>
      </c>
      <c r="C723" s="32">
        <v>510339.09</v>
      </c>
      <c r="D723" s="33">
        <v>1.918112413996971E-2</v>
      </c>
    </row>
    <row r="724" spans="1:4" x14ac:dyDescent="0.55000000000000004">
      <c r="A724" s="55"/>
      <c r="B724" s="31" t="s">
        <v>1235</v>
      </c>
      <c r="C724" s="32">
        <v>468095.71</v>
      </c>
      <c r="D724" s="33">
        <v>1.7593404265578129E-2</v>
      </c>
    </row>
    <row r="725" spans="1:4" x14ac:dyDescent="0.55000000000000004">
      <c r="A725" s="55"/>
      <c r="B725" s="31" t="s">
        <v>1236</v>
      </c>
      <c r="C725" s="32">
        <v>365323.75</v>
      </c>
      <c r="D725" s="33">
        <v>1.3730714219891051E-2</v>
      </c>
    </row>
    <row r="726" spans="1:4" x14ac:dyDescent="0.55000000000000004">
      <c r="A726" s="55"/>
      <c r="B726" s="31" t="s">
        <v>1237</v>
      </c>
      <c r="C726" s="32">
        <v>349004.88</v>
      </c>
      <c r="D726" s="33">
        <v>1.3117368549478018E-2</v>
      </c>
    </row>
    <row r="727" spans="1:4" x14ac:dyDescent="0.55000000000000004">
      <c r="A727" s="55"/>
      <c r="B727" s="31" t="s">
        <v>1238</v>
      </c>
      <c r="C727" s="32">
        <v>348491.87</v>
      </c>
      <c r="D727" s="33">
        <v>1.3098087039031609E-2</v>
      </c>
    </row>
    <row r="728" spans="1:4" x14ac:dyDescent="0.55000000000000004">
      <c r="A728" s="55"/>
      <c r="B728" s="31" t="s">
        <v>1239</v>
      </c>
      <c r="C728" s="32">
        <v>301926</v>
      </c>
      <c r="D728" s="33">
        <v>1.1347906128618317E-2</v>
      </c>
    </row>
    <row r="729" spans="1:4" x14ac:dyDescent="0.55000000000000004">
      <c r="A729" s="54" t="s">
        <v>1240</v>
      </c>
      <c r="B729" s="31" t="s">
        <v>184</v>
      </c>
      <c r="C729" s="32">
        <v>136399621.96000004</v>
      </c>
      <c r="D729" s="33">
        <v>1</v>
      </c>
    </row>
    <row r="730" spans="1:4" x14ac:dyDescent="0.55000000000000004">
      <c r="A730" s="55"/>
      <c r="B730" s="31" t="s">
        <v>1241</v>
      </c>
      <c r="C730" s="32">
        <v>37527646.390000001</v>
      </c>
      <c r="D730" s="33">
        <v>0.27513013489879901</v>
      </c>
    </row>
    <row r="731" spans="1:4" x14ac:dyDescent="0.55000000000000004">
      <c r="A731" s="55"/>
      <c r="B731" s="31" t="s">
        <v>673</v>
      </c>
      <c r="C731" s="32">
        <v>33816644.299999997</v>
      </c>
      <c r="D731" s="33">
        <v>0.24792329930296228</v>
      </c>
    </row>
    <row r="732" spans="1:4" x14ac:dyDescent="0.55000000000000004">
      <c r="A732" s="55"/>
      <c r="B732" s="31" t="s">
        <v>724</v>
      </c>
      <c r="C732" s="32">
        <v>14451903.529999999</v>
      </c>
      <c r="D732" s="33">
        <v>0.10595266557438189</v>
      </c>
    </row>
    <row r="733" spans="1:4" x14ac:dyDescent="0.55000000000000004">
      <c r="A733" s="55"/>
      <c r="B733" s="31" t="s">
        <v>746</v>
      </c>
      <c r="C733" s="32">
        <v>4871817.5999999996</v>
      </c>
      <c r="D733" s="33">
        <v>3.5717236822171601E-2</v>
      </c>
    </row>
    <row r="734" spans="1:4" x14ac:dyDescent="0.55000000000000004">
      <c r="A734" s="55"/>
      <c r="B734" s="31" t="s">
        <v>1242</v>
      </c>
      <c r="C734" s="32">
        <v>3958672</v>
      </c>
      <c r="D734" s="33">
        <v>2.902260243185207E-2</v>
      </c>
    </row>
    <row r="735" spans="1:4" x14ac:dyDescent="0.55000000000000004">
      <c r="A735" s="55"/>
      <c r="B735" s="31" t="s">
        <v>1243</v>
      </c>
      <c r="C735" s="32">
        <v>3707235</v>
      </c>
      <c r="D735" s="33">
        <v>2.7179217557414988E-2</v>
      </c>
    </row>
    <row r="736" spans="1:4" x14ac:dyDescent="0.55000000000000004">
      <c r="A736" s="55"/>
      <c r="B736" s="31" t="s">
        <v>678</v>
      </c>
      <c r="C736" s="32">
        <v>3081096.4</v>
      </c>
      <c r="D736" s="33">
        <v>2.2588745890392194E-2</v>
      </c>
    </row>
    <row r="737" spans="1:4" x14ac:dyDescent="0.55000000000000004">
      <c r="A737" s="55"/>
      <c r="B737" s="31" t="s">
        <v>1244</v>
      </c>
      <c r="C737" s="32">
        <v>2150000</v>
      </c>
      <c r="D737" s="33">
        <v>1.5762507029751884E-2</v>
      </c>
    </row>
    <row r="738" spans="1:4" x14ac:dyDescent="0.55000000000000004">
      <c r="A738" s="55"/>
      <c r="B738" s="31" t="s">
        <v>1245</v>
      </c>
      <c r="C738" s="32">
        <v>1923040</v>
      </c>
      <c r="D738" s="33">
        <v>1.4098572799299564E-2</v>
      </c>
    </row>
    <row r="739" spans="1:4" x14ac:dyDescent="0.55000000000000004">
      <c r="A739" s="55"/>
      <c r="B739" s="31" t="s">
        <v>1159</v>
      </c>
      <c r="C739" s="32">
        <v>1713290.18</v>
      </c>
      <c r="D739" s="33">
        <v>1.2560813258723194E-2</v>
      </c>
    </row>
    <row r="740" spans="1:4" x14ac:dyDescent="0.55000000000000004">
      <c r="A740" s="55"/>
      <c r="B740" s="31" t="s">
        <v>1155</v>
      </c>
      <c r="C740" s="32">
        <v>1689477.61</v>
      </c>
      <c r="D740" s="33">
        <v>1.2386233815922517E-2</v>
      </c>
    </row>
    <row r="741" spans="1:4" x14ac:dyDescent="0.55000000000000004">
      <c r="A741" s="55"/>
      <c r="B741" s="31" t="s">
        <v>1246</v>
      </c>
      <c r="C741" s="32">
        <v>1588423.94</v>
      </c>
      <c r="D741" s="33">
        <v>1.1645369079291248E-2</v>
      </c>
    </row>
    <row r="742" spans="1:4" x14ac:dyDescent="0.55000000000000004">
      <c r="A742" s="55"/>
      <c r="B742" s="31" t="s">
        <v>1247</v>
      </c>
      <c r="C742" s="32">
        <v>1479104.3</v>
      </c>
      <c r="D742" s="33">
        <v>1.0843903221621506E-2</v>
      </c>
    </row>
    <row r="743" spans="1:4" x14ac:dyDescent="0.55000000000000004">
      <c r="A743" s="55"/>
      <c r="B743" s="31" t="s">
        <v>1248</v>
      </c>
      <c r="C743" s="32">
        <v>1461349.33</v>
      </c>
      <c r="D743" s="33">
        <v>1.0713734459092189E-2</v>
      </c>
    </row>
    <row r="744" spans="1:4" x14ac:dyDescent="0.55000000000000004">
      <c r="A744" s="55"/>
      <c r="B744" s="31" t="s">
        <v>907</v>
      </c>
      <c r="C744" s="32">
        <v>1421432.61</v>
      </c>
      <c r="D744" s="33">
        <v>1.0421089073229566E-2</v>
      </c>
    </row>
    <row r="745" spans="1:4" x14ac:dyDescent="0.55000000000000004">
      <c r="A745" s="54" t="s">
        <v>1249</v>
      </c>
      <c r="B745" s="31" t="s">
        <v>184</v>
      </c>
      <c r="C745" s="32">
        <v>28496122.879999984</v>
      </c>
      <c r="D745" s="33">
        <v>1</v>
      </c>
    </row>
    <row r="746" spans="1:4" x14ac:dyDescent="0.55000000000000004">
      <c r="A746" s="55"/>
      <c r="B746" s="31" t="s">
        <v>1250</v>
      </c>
      <c r="C746" s="32">
        <v>3241586.38</v>
      </c>
      <c r="D746" s="33">
        <v>0.11375534818019432</v>
      </c>
    </row>
    <row r="747" spans="1:4" x14ac:dyDescent="0.55000000000000004">
      <c r="A747" s="55"/>
      <c r="B747" s="31" t="s">
        <v>1251</v>
      </c>
      <c r="C747" s="32">
        <v>1643160.9</v>
      </c>
      <c r="D747" s="33">
        <v>5.7662612802433309E-2</v>
      </c>
    </row>
    <row r="748" spans="1:4" x14ac:dyDescent="0.55000000000000004">
      <c r="A748" s="55"/>
      <c r="B748" s="31" t="s">
        <v>1252</v>
      </c>
      <c r="C748" s="32">
        <v>1100097.79</v>
      </c>
      <c r="D748" s="33">
        <v>3.8605174276957664E-2</v>
      </c>
    </row>
    <row r="749" spans="1:4" x14ac:dyDescent="0.55000000000000004">
      <c r="A749" s="55"/>
      <c r="B749" s="31" t="s">
        <v>1253</v>
      </c>
      <c r="C749" s="32">
        <v>943786</v>
      </c>
      <c r="D749" s="33">
        <v>3.3119803840486545E-2</v>
      </c>
    </row>
    <row r="750" spans="1:4" x14ac:dyDescent="0.55000000000000004">
      <c r="A750" s="55"/>
      <c r="B750" s="31" t="s">
        <v>843</v>
      </c>
      <c r="C750" s="32">
        <v>931513.05</v>
      </c>
      <c r="D750" s="33">
        <v>3.2689115425375392E-2</v>
      </c>
    </row>
    <row r="751" spans="1:4" x14ac:dyDescent="0.55000000000000004">
      <c r="A751" s="55"/>
      <c r="B751" s="31" t="s">
        <v>739</v>
      </c>
      <c r="C751" s="32">
        <v>879559.83</v>
      </c>
      <c r="D751" s="33">
        <v>3.0865947402877021E-2</v>
      </c>
    </row>
    <row r="752" spans="1:4" x14ac:dyDescent="0.55000000000000004">
      <c r="A752" s="55"/>
      <c r="B752" s="31" t="s">
        <v>1254</v>
      </c>
      <c r="C752" s="32">
        <v>771406.35</v>
      </c>
      <c r="D752" s="33">
        <v>2.707057213532062E-2</v>
      </c>
    </row>
    <row r="753" spans="1:4" x14ac:dyDescent="0.55000000000000004">
      <c r="A753" s="55"/>
      <c r="B753" s="31" t="s">
        <v>1255</v>
      </c>
      <c r="C753" s="32">
        <v>737722.57</v>
      </c>
      <c r="D753" s="33">
        <v>2.5888524312820495E-2</v>
      </c>
    </row>
    <row r="754" spans="1:4" x14ac:dyDescent="0.55000000000000004">
      <c r="A754" s="55"/>
      <c r="B754" s="31" t="s">
        <v>1256</v>
      </c>
      <c r="C754" s="32">
        <v>654378.17000000004</v>
      </c>
      <c r="D754" s="33">
        <v>2.2963761517861631E-2</v>
      </c>
    </row>
    <row r="755" spans="1:4" x14ac:dyDescent="0.55000000000000004">
      <c r="A755" s="55"/>
      <c r="B755" s="31" t="s">
        <v>672</v>
      </c>
      <c r="C755" s="32">
        <v>635978.21</v>
      </c>
      <c r="D755" s="33">
        <v>2.2318061045643565E-2</v>
      </c>
    </row>
    <row r="756" spans="1:4" x14ac:dyDescent="0.55000000000000004">
      <c r="A756" s="55"/>
      <c r="B756" s="31" t="s">
        <v>1257</v>
      </c>
      <c r="C756" s="32">
        <v>601871.19999999995</v>
      </c>
      <c r="D756" s="33">
        <v>2.1121161027222533E-2</v>
      </c>
    </row>
    <row r="757" spans="1:4" x14ac:dyDescent="0.55000000000000004">
      <c r="A757" s="55"/>
      <c r="B757" s="31" t="s">
        <v>1258</v>
      </c>
      <c r="C757" s="32">
        <v>533852.72</v>
      </c>
      <c r="D757" s="33">
        <v>1.8734222976511825E-2</v>
      </c>
    </row>
    <row r="758" spans="1:4" x14ac:dyDescent="0.55000000000000004">
      <c r="A758" s="55"/>
      <c r="B758" s="31" t="s">
        <v>1259</v>
      </c>
      <c r="C758" s="32">
        <v>428071.67</v>
      </c>
      <c r="D758" s="33">
        <v>1.502210219273171E-2</v>
      </c>
    </row>
    <row r="759" spans="1:4" x14ac:dyDescent="0.55000000000000004">
      <c r="A759" s="55"/>
      <c r="B759" s="31" t="s">
        <v>1260</v>
      </c>
      <c r="C759" s="32">
        <v>425418.71</v>
      </c>
      <c r="D759" s="33">
        <v>1.4929003211822207E-2</v>
      </c>
    </row>
    <row r="760" spans="1:4" x14ac:dyDescent="0.55000000000000004">
      <c r="A760" s="55"/>
      <c r="B760" s="31" t="s">
        <v>1261</v>
      </c>
      <c r="C760" s="32">
        <v>410241.33</v>
      </c>
      <c r="D760" s="33">
        <v>1.4396391106522357E-2</v>
      </c>
    </row>
    <row r="761" spans="1:4" x14ac:dyDescent="0.55000000000000004">
      <c r="A761" s="54" t="s">
        <v>1262</v>
      </c>
      <c r="B761" s="31" t="s">
        <v>184</v>
      </c>
      <c r="C761" s="32">
        <v>88588120.489999965</v>
      </c>
      <c r="D761" s="33">
        <v>1</v>
      </c>
    </row>
    <row r="762" spans="1:4" x14ac:dyDescent="0.55000000000000004">
      <c r="A762" s="55"/>
      <c r="B762" s="31" t="s">
        <v>724</v>
      </c>
      <c r="C762" s="32">
        <v>18335796.809999999</v>
      </c>
      <c r="D762" s="33">
        <v>0.20697805426484678</v>
      </c>
    </row>
    <row r="763" spans="1:4" x14ac:dyDescent="0.55000000000000004">
      <c r="A763" s="55"/>
      <c r="B763" s="31" t="s">
        <v>1263</v>
      </c>
      <c r="C763" s="32">
        <v>16330769.710000001</v>
      </c>
      <c r="D763" s="33">
        <v>0.18434491689936527</v>
      </c>
    </row>
    <row r="764" spans="1:4" x14ac:dyDescent="0.55000000000000004">
      <c r="A764" s="55"/>
      <c r="B764" s="31" t="s">
        <v>1152</v>
      </c>
      <c r="C764" s="32">
        <v>11581116.59</v>
      </c>
      <c r="D764" s="33">
        <v>0.13072990516044761</v>
      </c>
    </row>
    <row r="765" spans="1:4" x14ac:dyDescent="0.55000000000000004">
      <c r="A765" s="55"/>
      <c r="B765" s="31" t="s">
        <v>844</v>
      </c>
      <c r="C765" s="32">
        <v>7499893.3799999999</v>
      </c>
      <c r="D765" s="33">
        <v>8.466026074959572E-2</v>
      </c>
    </row>
    <row r="766" spans="1:4" x14ac:dyDescent="0.55000000000000004">
      <c r="A766" s="55"/>
      <c r="B766" s="31" t="s">
        <v>1264</v>
      </c>
      <c r="C766" s="32">
        <v>6317935.6699999999</v>
      </c>
      <c r="D766" s="33">
        <v>7.1318091354169583E-2</v>
      </c>
    </row>
    <row r="767" spans="1:4" x14ac:dyDescent="0.55000000000000004">
      <c r="A767" s="55"/>
      <c r="B767" s="31" t="s">
        <v>1132</v>
      </c>
      <c r="C767" s="32">
        <v>6028217.4500000002</v>
      </c>
      <c r="D767" s="33">
        <v>6.8047695522341273E-2</v>
      </c>
    </row>
    <row r="768" spans="1:4" x14ac:dyDescent="0.55000000000000004">
      <c r="A768" s="55"/>
      <c r="B768" s="31" t="s">
        <v>1265</v>
      </c>
      <c r="C768" s="32">
        <v>2842104.61</v>
      </c>
      <c r="D768" s="33">
        <v>3.2082231729036667E-2</v>
      </c>
    </row>
    <row r="769" spans="1:4" x14ac:dyDescent="0.55000000000000004">
      <c r="A769" s="55"/>
      <c r="B769" s="31" t="s">
        <v>1266</v>
      </c>
      <c r="C769" s="32">
        <v>2175188.13</v>
      </c>
      <c r="D769" s="33">
        <v>2.455394829429235E-2</v>
      </c>
    </row>
    <row r="770" spans="1:4" x14ac:dyDescent="0.55000000000000004">
      <c r="A770" s="55"/>
      <c r="B770" s="31" t="s">
        <v>1126</v>
      </c>
      <c r="C770" s="32">
        <v>1461205.62</v>
      </c>
      <c r="D770" s="33">
        <v>1.6494374323755345E-2</v>
      </c>
    </row>
    <row r="771" spans="1:4" x14ac:dyDescent="0.55000000000000004">
      <c r="A771" s="55"/>
      <c r="B771" s="31" t="s">
        <v>1267</v>
      </c>
      <c r="C771" s="32">
        <v>1286367.2</v>
      </c>
      <c r="D771" s="33">
        <v>1.4520764103412806E-2</v>
      </c>
    </row>
    <row r="772" spans="1:4" x14ac:dyDescent="0.55000000000000004">
      <c r="A772" s="55"/>
      <c r="B772" s="31" t="s">
        <v>1162</v>
      </c>
      <c r="C772" s="32">
        <v>1118046.72</v>
      </c>
      <c r="D772" s="33">
        <v>1.2620729662350243E-2</v>
      </c>
    </row>
    <row r="773" spans="1:4" x14ac:dyDescent="0.55000000000000004">
      <c r="A773" s="55"/>
      <c r="B773" s="31" t="s">
        <v>1268</v>
      </c>
      <c r="C773" s="32">
        <v>925105.41</v>
      </c>
      <c r="D773" s="33">
        <v>1.0442770485286773E-2</v>
      </c>
    </row>
    <row r="774" spans="1:4" x14ac:dyDescent="0.55000000000000004">
      <c r="A774" s="55"/>
      <c r="B774" s="31" t="s">
        <v>881</v>
      </c>
      <c r="C774" s="32">
        <v>730860.04</v>
      </c>
      <c r="D774" s="33">
        <v>8.2500908243391523E-3</v>
      </c>
    </row>
    <row r="775" spans="1:4" x14ac:dyDescent="0.55000000000000004">
      <c r="A775" s="55"/>
      <c r="B775" s="31" t="s">
        <v>1269</v>
      </c>
      <c r="C775" s="32">
        <v>724831.09</v>
      </c>
      <c r="D775" s="33">
        <v>8.1820348596493876E-3</v>
      </c>
    </row>
    <row r="776" spans="1:4" x14ac:dyDescent="0.55000000000000004">
      <c r="A776" s="55"/>
      <c r="B776" s="31" t="s">
        <v>970</v>
      </c>
      <c r="C776" s="32">
        <v>658289.6</v>
      </c>
      <c r="D776" s="33">
        <v>7.4309015289957441E-3</v>
      </c>
    </row>
    <row r="777" spans="1:4" x14ac:dyDescent="0.55000000000000004">
      <c r="A777" s="54" t="s">
        <v>1270</v>
      </c>
      <c r="B777" s="31" t="s">
        <v>184</v>
      </c>
      <c r="C777" s="32">
        <v>17018447.520000003</v>
      </c>
      <c r="D777" s="33">
        <v>1</v>
      </c>
    </row>
    <row r="778" spans="1:4" x14ac:dyDescent="0.55000000000000004">
      <c r="A778" s="55"/>
      <c r="B778" s="31" t="s">
        <v>1251</v>
      </c>
      <c r="C778" s="32">
        <v>11069033.890000001</v>
      </c>
      <c r="D778" s="33">
        <v>0.65041384515195766</v>
      </c>
    </row>
    <row r="779" spans="1:4" x14ac:dyDescent="0.55000000000000004">
      <c r="A779" s="55"/>
      <c r="B779" s="31" t="s">
        <v>724</v>
      </c>
      <c r="C779" s="32">
        <v>2106425.5099999998</v>
      </c>
      <c r="D779" s="33">
        <v>0.12377307081180806</v>
      </c>
    </row>
    <row r="780" spans="1:4" x14ac:dyDescent="0.55000000000000004">
      <c r="A780" s="55"/>
      <c r="B780" s="31" t="s">
        <v>1264</v>
      </c>
      <c r="C780" s="32">
        <v>937819.84</v>
      </c>
      <c r="D780" s="33">
        <v>5.5106074681481862E-2</v>
      </c>
    </row>
    <row r="781" spans="1:4" x14ac:dyDescent="0.55000000000000004">
      <c r="A781" s="55"/>
      <c r="B781" s="31" t="s">
        <v>841</v>
      </c>
      <c r="C781" s="32">
        <v>585318.34</v>
      </c>
      <c r="D781" s="33">
        <v>3.4393168901695435E-2</v>
      </c>
    </row>
    <row r="782" spans="1:4" x14ac:dyDescent="0.55000000000000004">
      <c r="A782" s="55"/>
      <c r="B782" s="31" t="s">
        <v>1271</v>
      </c>
      <c r="C782" s="32">
        <v>366917.04</v>
      </c>
      <c r="D782" s="33">
        <v>2.1559959542067554E-2</v>
      </c>
    </row>
    <row r="783" spans="1:4" x14ac:dyDescent="0.55000000000000004">
      <c r="A783" s="55"/>
      <c r="B783" s="31" t="s">
        <v>1163</v>
      </c>
      <c r="C783" s="32">
        <v>189898.7</v>
      </c>
      <c r="D783" s="33">
        <v>1.1158403243117912E-2</v>
      </c>
    </row>
    <row r="784" spans="1:4" x14ac:dyDescent="0.55000000000000004">
      <c r="A784" s="55"/>
      <c r="B784" s="31" t="s">
        <v>1272</v>
      </c>
      <c r="C784" s="32">
        <v>151594.4</v>
      </c>
      <c r="D784" s="33">
        <v>8.9076515247261505E-3</v>
      </c>
    </row>
    <row r="785" spans="1:4" x14ac:dyDescent="0.55000000000000004">
      <c r="A785" s="55"/>
      <c r="B785" s="31" t="s">
        <v>1273</v>
      </c>
      <c r="C785" s="32">
        <v>140836.24</v>
      </c>
      <c r="D785" s="33">
        <v>8.2755045567164624E-3</v>
      </c>
    </row>
    <row r="786" spans="1:4" x14ac:dyDescent="0.55000000000000004">
      <c r="A786" s="55"/>
      <c r="B786" s="31" t="s">
        <v>906</v>
      </c>
      <c r="C786" s="32">
        <v>140000</v>
      </c>
      <c r="D786" s="33">
        <v>8.226367289699759E-3</v>
      </c>
    </row>
    <row r="787" spans="1:4" x14ac:dyDescent="0.55000000000000004">
      <c r="A787" s="55"/>
      <c r="B787" s="31" t="s">
        <v>742</v>
      </c>
      <c r="C787" s="32">
        <v>116017.87</v>
      </c>
      <c r="D787" s="33">
        <v>6.8171829342045633E-3</v>
      </c>
    </row>
    <row r="788" spans="1:4" x14ac:dyDescent="0.55000000000000004">
      <c r="A788" s="55"/>
      <c r="B788" s="31" t="s">
        <v>909</v>
      </c>
      <c r="C788" s="32">
        <v>105100.8</v>
      </c>
      <c r="D788" s="33">
        <v>6.1756984517234029E-3</v>
      </c>
    </row>
    <row r="789" spans="1:4" x14ac:dyDescent="0.55000000000000004">
      <c r="A789" s="55"/>
      <c r="B789" s="31" t="s">
        <v>1274</v>
      </c>
      <c r="C789" s="32">
        <v>90533.2</v>
      </c>
      <c r="D789" s="33">
        <v>5.3197096793703297E-3</v>
      </c>
    </row>
    <row r="790" spans="1:4" x14ac:dyDescent="0.55000000000000004">
      <c r="A790" s="55"/>
      <c r="B790" s="31" t="s">
        <v>1106</v>
      </c>
      <c r="C790" s="32">
        <v>77508.289999999994</v>
      </c>
      <c r="D790" s="33">
        <v>4.5543690109754488E-3</v>
      </c>
    </row>
    <row r="791" spans="1:4" x14ac:dyDescent="0.55000000000000004">
      <c r="A791" s="55"/>
      <c r="B791" s="31" t="s">
        <v>1275</v>
      </c>
      <c r="C791" s="32">
        <v>66875</v>
      </c>
      <c r="D791" s="33">
        <v>3.9295593749905091E-3</v>
      </c>
    </row>
    <row r="792" spans="1:4" x14ac:dyDescent="0.55000000000000004">
      <c r="A792" s="55"/>
      <c r="B792" s="31" t="s">
        <v>1159</v>
      </c>
      <c r="C792" s="32">
        <v>52989.39</v>
      </c>
      <c r="D792" s="33">
        <v>3.1136441756938818E-3</v>
      </c>
    </row>
    <row r="793" spans="1:4" x14ac:dyDescent="0.55000000000000004">
      <c r="A793" s="54" t="s">
        <v>1276</v>
      </c>
      <c r="B793" s="31" t="s">
        <v>184</v>
      </c>
      <c r="C793" s="32">
        <v>68139357.979999989</v>
      </c>
      <c r="D793" s="33">
        <v>1</v>
      </c>
    </row>
    <row r="794" spans="1:4" x14ac:dyDescent="0.55000000000000004">
      <c r="A794" s="55"/>
      <c r="B794" s="31" t="s">
        <v>860</v>
      </c>
      <c r="C794" s="32">
        <v>15495474.949999999</v>
      </c>
      <c r="D794" s="33">
        <v>0.22740858454445922</v>
      </c>
    </row>
    <row r="795" spans="1:4" x14ac:dyDescent="0.55000000000000004">
      <c r="A795" s="55"/>
      <c r="B795" s="31" t="s">
        <v>1277</v>
      </c>
      <c r="C795" s="32">
        <v>10859967</v>
      </c>
      <c r="D795" s="33">
        <v>0.1593787690689363</v>
      </c>
    </row>
    <row r="796" spans="1:4" x14ac:dyDescent="0.55000000000000004">
      <c r="A796" s="55"/>
      <c r="B796" s="31" t="s">
        <v>1278</v>
      </c>
      <c r="C796" s="32">
        <v>5755870.8300000001</v>
      </c>
      <c r="D796" s="33">
        <v>8.4472043773723873E-2</v>
      </c>
    </row>
    <row r="797" spans="1:4" x14ac:dyDescent="0.55000000000000004">
      <c r="A797" s="55"/>
      <c r="B797" s="31" t="s">
        <v>1279</v>
      </c>
      <c r="C797" s="32">
        <v>3049879.85</v>
      </c>
      <c r="D797" s="33">
        <v>4.4759445061034908E-2</v>
      </c>
    </row>
    <row r="798" spans="1:4" x14ac:dyDescent="0.55000000000000004">
      <c r="A798" s="55"/>
      <c r="B798" s="31" t="s">
        <v>1280</v>
      </c>
      <c r="C798" s="32">
        <v>2595552.7200000002</v>
      </c>
      <c r="D798" s="33">
        <v>3.8091828231810419E-2</v>
      </c>
    </row>
    <row r="799" spans="1:4" x14ac:dyDescent="0.55000000000000004">
      <c r="A799" s="55"/>
      <c r="B799" s="31" t="s">
        <v>1281</v>
      </c>
      <c r="C799" s="32">
        <v>2096755.83</v>
      </c>
      <c r="D799" s="33">
        <v>3.0771581831097263E-2</v>
      </c>
    </row>
    <row r="800" spans="1:4" x14ac:dyDescent="0.55000000000000004">
      <c r="A800" s="55"/>
      <c r="B800" s="31" t="s">
        <v>1282</v>
      </c>
      <c r="C800" s="32">
        <v>1465463.34</v>
      </c>
      <c r="D800" s="33">
        <v>2.1506855706361915E-2</v>
      </c>
    </row>
    <row r="801" spans="1:9" x14ac:dyDescent="0.55000000000000004">
      <c r="A801" s="55"/>
      <c r="B801" s="31" t="s">
        <v>1283</v>
      </c>
      <c r="C801" s="32">
        <v>1360161.47</v>
      </c>
      <c r="D801" s="33">
        <v>1.9961465888763283E-2</v>
      </c>
    </row>
    <row r="802" spans="1:9" x14ac:dyDescent="0.55000000000000004">
      <c r="A802" s="55"/>
      <c r="B802" s="31" t="s">
        <v>1284</v>
      </c>
      <c r="C802" s="32">
        <v>1302480.68</v>
      </c>
      <c r="D802" s="33">
        <v>1.9114953803678326E-2</v>
      </c>
    </row>
    <row r="803" spans="1:9" x14ac:dyDescent="0.55000000000000004">
      <c r="A803" s="55"/>
      <c r="B803" s="31" t="s">
        <v>1285</v>
      </c>
      <c r="C803" s="32">
        <v>1181403.2</v>
      </c>
      <c r="D803" s="33">
        <v>1.7338044193882206E-2</v>
      </c>
    </row>
    <row r="804" spans="1:9" x14ac:dyDescent="0.55000000000000004">
      <c r="A804" s="55"/>
      <c r="B804" s="31" t="s">
        <v>1286</v>
      </c>
      <c r="C804" s="32">
        <v>1134600</v>
      </c>
      <c r="D804" s="33">
        <v>1.6651169509595668E-2</v>
      </c>
    </row>
    <row r="805" spans="1:9" x14ac:dyDescent="0.55000000000000004">
      <c r="A805" s="55"/>
      <c r="B805" s="31" t="s">
        <v>1287</v>
      </c>
      <c r="C805" s="32">
        <v>1082961.7</v>
      </c>
      <c r="D805" s="33">
        <v>1.5893335835624793E-2</v>
      </c>
    </row>
    <row r="806" spans="1:9" x14ac:dyDescent="0.55000000000000004">
      <c r="A806" s="55"/>
      <c r="B806" s="31" t="s">
        <v>1288</v>
      </c>
      <c r="C806" s="32">
        <v>865953.7</v>
      </c>
      <c r="D806" s="33">
        <v>1.2708568522969815E-2</v>
      </c>
    </row>
    <row r="807" spans="1:9" x14ac:dyDescent="0.55000000000000004">
      <c r="A807" s="55"/>
      <c r="B807" s="31" t="s">
        <v>1289</v>
      </c>
      <c r="C807" s="32">
        <v>766214</v>
      </c>
      <c r="D807" s="33">
        <v>1.1244808033338034E-2</v>
      </c>
    </row>
    <row r="808" spans="1:9" x14ac:dyDescent="0.55000000000000004">
      <c r="A808" s="55"/>
      <c r="B808" s="31" t="s">
        <v>742</v>
      </c>
      <c r="C808" s="32">
        <v>693632.77</v>
      </c>
      <c r="D808" s="33">
        <v>1.0179619981209575E-2</v>
      </c>
    </row>
    <row r="809" spans="1:9" x14ac:dyDescent="0.55000000000000004">
      <c r="A809" s="54" t="s">
        <v>1290</v>
      </c>
      <c r="B809" s="31" t="s">
        <v>184</v>
      </c>
      <c r="C809" s="32">
        <v>6232216.5699999984</v>
      </c>
      <c r="D809" s="33">
        <v>1</v>
      </c>
    </row>
    <row r="810" spans="1:9" x14ac:dyDescent="0.55000000000000004">
      <c r="A810" s="55"/>
      <c r="B810" s="31" t="s">
        <v>843</v>
      </c>
      <c r="C810" s="32">
        <v>1520116.76</v>
      </c>
      <c r="D810" s="33">
        <v>0.24391269830342246</v>
      </c>
      <c r="E810" t="s">
        <v>84</v>
      </c>
      <c r="G810" t="s">
        <v>84</v>
      </c>
      <c r="H810" s="34">
        <f>D810+D812+D814+D817+D823+D824</f>
        <v>0.42046515723056793</v>
      </c>
      <c r="I810" s="34">
        <f>H810/$H$818</f>
        <v>0.48937777368643748</v>
      </c>
    </row>
    <row r="811" spans="1:9" x14ac:dyDescent="0.55000000000000004">
      <c r="A811" s="55"/>
      <c r="B811" s="31" t="s">
        <v>1251</v>
      </c>
      <c r="C811" s="32">
        <v>1381582.19</v>
      </c>
      <c r="D811" s="33">
        <v>0.22168391847140195</v>
      </c>
      <c r="E811" t="s">
        <v>107</v>
      </c>
      <c r="G811" t="s">
        <v>107</v>
      </c>
      <c r="H811" s="34">
        <f>D811+D815</f>
        <v>0.24720223097125144</v>
      </c>
      <c r="I811" s="34">
        <f t="shared" ref="I811:I817" si="5">H811/$H$818</f>
        <v>0.28771772253341088</v>
      </c>
    </row>
    <row r="812" spans="1:9" x14ac:dyDescent="0.55000000000000004">
      <c r="A812" s="55"/>
      <c r="B812" s="31" t="s">
        <v>1291</v>
      </c>
      <c r="C812" s="32">
        <v>590103.23</v>
      </c>
      <c r="D812" s="33">
        <v>9.4685931301004209E-2</v>
      </c>
      <c r="E812" t="s">
        <v>84</v>
      </c>
      <c r="G812" t="s">
        <v>815</v>
      </c>
      <c r="H812" s="34">
        <f>D813+D818</f>
        <v>0.10394901921709054</v>
      </c>
      <c r="I812" s="34">
        <f t="shared" si="5"/>
        <v>0.12098586226837582</v>
      </c>
    </row>
    <row r="813" spans="1:9" x14ac:dyDescent="0.55000000000000004">
      <c r="A813" s="55"/>
      <c r="B813" s="31" t="s">
        <v>1292</v>
      </c>
      <c r="C813" s="32">
        <v>508981</v>
      </c>
      <c r="D813" s="33">
        <v>8.1669337752169946E-2</v>
      </c>
      <c r="E813" t="s">
        <v>815</v>
      </c>
      <c r="G813" t="s">
        <v>117</v>
      </c>
      <c r="H813" s="34">
        <f>D816</f>
        <v>2.4870766004205153E-2</v>
      </c>
      <c r="I813" s="34">
        <f t="shared" si="5"/>
        <v>2.8946988561860797E-2</v>
      </c>
    </row>
    <row r="814" spans="1:9" x14ac:dyDescent="0.55000000000000004">
      <c r="A814" s="55"/>
      <c r="B814" s="31" t="s">
        <v>1008</v>
      </c>
      <c r="C814" s="32">
        <v>204393.53</v>
      </c>
      <c r="D814" s="33">
        <v>3.2796281660667649E-2</v>
      </c>
      <c r="E814" t="s">
        <v>84</v>
      </c>
      <c r="G814" t="s">
        <v>1293</v>
      </c>
      <c r="H814" s="34">
        <f>D819</f>
        <v>1.9445572636767345E-2</v>
      </c>
      <c r="I814" s="34">
        <f t="shared" si="5"/>
        <v>2.2632626940407224E-2</v>
      </c>
    </row>
    <row r="815" spans="1:9" x14ac:dyDescent="0.55000000000000004">
      <c r="A815" s="55"/>
      <c r="B815" s="31" t="s">
        <v>841</v>
      </c>
      <c r="C815" s="32">
        <v>159035.65</v>
      </c>
      <c r="D815" s="33">
        <v>2.5518312499849476E-2</v>
      </c>
      <c r="E815" t="s">
        <v>107</v>
      </c>
      <c r="G815" t="s">
        <v>121</v>
      </c>
      <c r="H815" s="34">
        <f>D820</f>
        <v>1.5270730554859396E-2</v>
      </c>
      <c r="I815" s="34">
        <f t="shared" si="5"/>
        <v>1.7773544354364988E-2</v>
      </c>
    </row>
    <row r="816" spans="1:9" x14ac:dyDescent="0.55000000000000004">
      <c r="A816" s="55"/>
      <c r="B816" s="31" t="s">
        <v>1294</v>
      </c>
      <c r="C816" s="32">
        <v>155000</v>
      </c>
      <c r="D816" s="33">
        <v>2.4870766004205153E-2</v>
      </c>
      <c r="E816" t="s">
        <v>117</v>
      </c>
      <c r="G816" t="s">
        <v>115</v>
      </c>
      <c r="H816" s="34">
        <f>D821</f>
        <v>1.4184359450140229E-2</v>
      </c>
      <c r="I816" s="34">
        <f t="shared" si="5"/>
        <v>1.6509121218506416E-2</v>
      </c>
    </row>
    <row r="817" spans="1:9" x14ac:dyDescent="0.55000000000000004">
      <c r="A817" s="55"/>
      <c r="B817" s="31" t="s">
        <v>1295</v>
      </c>
      <c r="C817" s="32">
        <v>147216</v>
      </c>
      <c r="D817" s="33">
        <v>2.3621772181129454E-2</v>
      </c>
      <c r="E817" t="s">
        <v>84</v>
      </c>
      <c r="G817" t="s">
        <v>924</v>
      </c>
      <c r="H817" s="34">
        <f>D822</f>
        <v>1.3795354996785681E-2</v>
      </c>
      <c r="I817" s="34">
        <f t="shared" si="5"/>
        <v>1.6056360436636524E-2</v>
      </c>
    </row>
    <row r="818" spans="1:9" x14ac:dyDescent="0.55000000000000004">
      <c r="A818" s="55"/>
      <c r="B818" s="31" t="s">
        <v>1279</v>
      </c>
      <c r="C818" s="32">
        <v>138851.79999999999</v>
      </c>
      <c r="D818" s="33">
        <v>2.2279681464920598E-2</v>
      </c>
      <c r="E818" t="s">
        <v>815</v>
      </c>
      <c r="G818" t="s">
        <v>930</v>
      </c>
      <c r="H818" s="34">
        <f>SUM(H810:H817)</f>
        <v>0.85918319106166763</v>
      </c>
    </row>
    <row r="819" spans="1:9" x14ac:dyDescent="0.55000000000000004">
      <c r="A819" s="55"/>
      <c r="B819" s="31" t="s">
        <v>1296</v>
      </c>
      <c r="C819" s="32">
        <v>121189.02</v>
      </c>
      <c r="D819" s="33">
        <v>1.9445572636767345E-2</v>
      </c>
      <c r="E819" t="s">
        <v>1293</v>
      </c>
    </row>
    <row r="820" spans="1:9" x14ac:dyDescent="0.55000000000000004">
      <c r="A820" s="55"/>
      <c r="B820" s="31" t="s">
        <v>1297</v>
      </c>
      <c r="C820" s="32">
        <v>95170.5</v>
      </c>
      <c r="D820" s="33">
        <v>1.5270730554859396E-2</v>
      </c>
      <c r="E820" t="s">
        <v>121</v>
      </c>
    </row>
    <row r="821" spans="1:9" x14ac:dyDescent="0.55000000000000004">
      <c r="A821" s="55"/>
      <c r="B821" s="31" t="s">
        <v>1298</v>
      </c>
      <c r="C821" s="32">
        <v>88400</v>
      </c>
      <c r="D821" s="33">
        <v>1.4184359450140229E-2</v>
      </c>
      <c r="E821" t="s">
        <v>115</v>
      </c>
    </row>
    <row r="822" spans="1:9" x14ac:dyDescent="0.55000000000000004">
      <c r="A822" s="55"/>
      <c r="B822" s="31" t="s">
        <v>1299</v>
      </c>
      <c r="C822" s="32">
        <v>85975.64</v>
      </c>
      <c r="D822" s="33">
        <v>1.3795354996785681E-2</v>
      </c>
      <c r="E822" t="s">
        <v>924</v>
      </c>
    </row>
    <row r="823" spans="1:9" x14ac:dyDescent="0.55000000000000004">
      <c r="A823" s="55"/>
      <c r="B823" s="31" t="s">
        <v>1012</v>
      </c>
      <c r="C823" s="32">
        <v>82199.600000000006</v>
      </c>
      <c r="D823" s="33">
        <v>1.3189464627350078E-2</v>
      </c>
      <c r="E823" t="s">
        <v>84</v>
      </c>
    </row>
    <row r="824" spans="1:9" x14ac:dyDescent="0.55000000000000004">
      <c r="A824" s="55"/>
      <c r="B824" s="31" t="s">
        <v>1300</v>
      </c>
      <c r="C824" s="32">
        <v>76400.800000000003</v>
      </c>
      <c r="D824" s="33">
        <v>1.2259009156994046E-2</v>
      </c>
      <c r="E824" t="s">
        <v>84</v>
      </c>
    </row>
    <row r="825" spans="1:9" x14ac:dyDescent="0.55000000000000004">
      <c r="A825" s="54" t="s">
        <v>1301</v>
      </c>
      <c r="B825" s="31" t="s">
        <v>184</v>
      </c>
      <c r="C825" s="32">
        <v>186675011.99000046</v>
      </c>
      <c r="D825" s="33">
        <v>1</v>
      </c>
    </row>
    <row r="826" spans="1:9" x14ac:dyDescent="0.55000000000000004">
      <c r="A826" s="55"/>
      <c r="B826" s="31" t="s">
        <v>1302</v>
      </c>
      <c r="C826" s="32">
        <v>30888736.27</v>
      </c>
      <c r="D826" s="33">
        <v>0.16546797528345467</v>
      </c>
      <c r="E826" t="s">
        <v>1303</v>
      </c>
      <c r="G826" t="s">
        <v>1303</v>
      </c>
      <c r="H826" s="34">
        <f>D826+D839</f>
        <v>0.17443012818311335</v>
      </c>
      <c r="I826" s="34">
        <f t="shared" ref="I826:I835" si="6">H826/$H$836</f>
        <v>0.29079450378894667</v>
      </c>
    </row>
    <row r="827" spans="1:9" x14ac:dyDescent="0.55000000000000004">
      <c r="A827" s="55"/>
      <c r="B827" s="31" t="s">
        <v>856</v>
      </c>
      <c r="C827" s="32">
        <v>20747191.449999999</v>
      </c>
      <c r="D827" s="33">
        <v>0.1111406997049576</v>
      </c>
      <c r="E827" t="s">
        <v>1304</v>
      </c>
      <c r="G827" t="s">
        <v>1304</v>
      </c>
      <c r="H827" s="34">
        <f>D827</f>
        <v>0.1111406997049576</v>
      </c>
      <c r="I827" s="34">
        <f t="shared" si="6"/>
        <v>0.18528395844284143</v>
      </c>
    </row>
    <row r="828" spans="1:9" x14ac:dyDescent="0.55000000000000004">
      <c r="A828" s="55"/>
      <c r="B828" s="31" t="s">
        <v>1305</v>
      </c>
      <c r="C828" s="32">
        <v>19833721.530000001</v>
      </c>
      <c r="D828" s="33">
        <v>0.10624732961614823</v>
      </c>
      <c r="E828" t="s">
        <v>85</v>
      </c>
      <c r="G828" t="s">
        <v>85</v>
      </c>
      <c r="H828" s="34">
        <f>D828+D829</f>
        <v>0.15590826656306317</v>
      </c>
      <c r="I828" s="34">
        <f t="shared" si="6"/>
        <v>0.25991649197325933</v>
      </c>
    </row>
    <row r="829" spans="1:9" x14ac:dyDescent="0.55000000000000004">
      <c r="A829" s="55"/>
      <c r="B829" s="31" t="s">
        <v>1306</v>
      </c>
      <c r="C829" s="32">
        <v>9270456</v>
      </c>
      <c r="D829" s="33">
        <v>4.9660936946914924E-2</v>
      </c>
      <c r="E829" t="s">
        <v>85</v>
      </c>
      <c r="G829" t="s">
        <v>82</v>
      </c>
      <c r="H829" s="34">
        <f>D830</f>
        <v>3.3998830011270992E-2</v>
      </c>
      <c r="I829" s="34">
        <f t="shared" si="6"/>
        <v>5.6679846569587224E-2</v>
      </c>
    </row>
    <row r="830" spans="1:9" x14ac:dyDescent="0.55000000000000004">
      <c r="A830" s="55"/>
      <c r="B830" s="31" t="s">
        <v>1307</v>
      </c>
      <c r="C830" s="32">
        <v>6346732</v>
      </c>
      <c r="D830" s="33">
        <v>3.3998830011270992E-2</v>
      </c>
      <c r="E830" t="s">
        <v>82</v>
      </c>
      <c r="G830" t="s">
        <v>84</v>
      </c>
      <c r="H830" s="34">
        <f>D831</f>
        <v>2.2179399137908097E-2</v>
      </c>
      <c r="I830" s="34">
        <f t="shared" si="6"/>
        <v>3.6975535326524915E-2</v>
      </c>
    </row>
    <row r="831" spans="1:9" x14ac:dyDescent="0.55000000000000004">
      <c r="A831" s="55"/>
      <c r="B831" s="31" t="s">
        <v>1008</v>
      </c>
      <c r="C831" s="32">
        <v>4140339.6</v>
      </c>
      <c r="D831" s="33">
        <v>2.2179399137908097E-2</v>
      </c>
      <c r="E831" t="s">
        <v>84</v>
      </c>
      <c r="G831" t="s">
        <v>1308</v>
      </c>
      <c r="H831" s="34">
        <f>D832</f>
        <v>1.8006617297981253E-2</v>
      </c>
      <c r="I831" s="34">
        <f t="shared" si="6"/>
        <v>3.00190419890481E-2</v>
      </c>
    </row>
    <row r="832" spans="1:9" x14ac:dyDescent="0.55000000000000004">
      <c r="A832" s="55"/>
      <c r="B832" s="31" t="s">
        <v>963</v>
      </c>
      <c r="C832" s="32">
        <v>3361385.5</v>
      </c>
      <c r="D832" s="33">
        <v>1.8006617297981253E-2</v>
      </c>
      <c r="E832" t="s">
        <v>1308</v>
      </c>
      <c r="G832" t="s">
        <v>83</v>
      </c>
      <c r="H832" s="34">
        <f>D833+D834+D840</f>
        <v>3.6103875007979229E-2</v>
      </c>
      <c r="I832" s="34">
        <f t="shared" si="6"/>
        <v>6.0189191667519897E-2</v>
      </c>
    </row>
    <row r="833" spans="1:9" x14ac:dyDescent="0.55000000000000004">
      <c r="A833" s="55"/>
      <c r="B833" s="31" t="s">
        <v>1309</v>
      </c>
      <c r="C833" s="32">
        <v>2837085.7</v>
      </c>
      <c r="D833" s="33">
        <v>1.5197993934785301E-2</v>
      </c>
      <c r="E833" t="s">
        <v>83</v>
      </c>
      <c r="G833" t="s">
        <v>101</v>
      </c>
      <c r="H833" s="34">
        <f>D835</f>
        <v>1.3709735827616238E-2</v>
      </c>
      <c r="I833" s="34">
        <f t="shared" si="6"/>
        <v>2.2855660708361297E-2</v>
      </c>
    </row>
    <row r="834" spans="1:9" x14ac:dyDescent="0.55000000000000004">
      <c r="A834" s="55"/>
      <c r="B834" s="31" t="s">
        <v>1310</v>
      </c>
      <c r="C834" s="32">
        <v>2602804</v>
      </c>
      <c r="D834" s="33">
        <v>1.3942969507560141E-2</v>
      </c>
      <c r="E834" t="s">
        <v>83</v>
      </c>
      <c r="G834" t="s">
        <v>86</v>
      </c>
      <c r="H834" s="34">
        <f>D836+D838</f>
        <v>2.2280326893579054E-2</v>
      </c>
      <c r="I834" s="34">
        <f t="shared" si="6"/>
        <v>3.7143793166696068E-2</v>
      </c>
    </row>
    <row r="835" spans="1:9" x14ac:dyDescent="0.55000000000000004">
      <c r="A835" s="55"/>
      <c r="B835" s="31" t="s">
        <v>1311</v>
      </c>
      <c r="C835" s="32">
        <v>2559265.1</v>
      </c>
      <c r="D835" s="33">
        <v>1.3709735827616238E-2</v>
      </c>
      <c r="E835" t="s">
        <v>101</v>
      </c>
      <c r="G835" t="s">
        <v>1312</v>
      </c>
      <c r="H835" s="34">
        <f>D837</f>
        <v>1.2081959850742176E-2</v>
      </c>
      <c r="I835" s="34">
        <f t="shared" si="6"/>
        <v>2.0141976367214973E-2</v>
      </c>
    </row>
    <row r="836" spans="1:9" x14ac:dyDescent="0.55000000000000004">
      <c r="A836" s="55"/>
      <c r="B836" s="31" t="s">
        <v>1313</v>
      </c>
      <c r="C836" s="32">
        <v>2276690</v>
      </c>
      <c r="D836" s="33">
        <v>1.2196008323395497E-2</v>
      </c>
      <c r="E836" t="s">
        <v>86</v>
      </c>
      <c r="G836" t="s">
        <v>930</v>
      </c>
      <c r="H836" s="34">
        <f>SUM(H826:H835)</f>
        <v>0.59983983847821121</v>
      </c>
    </row>
    <row r="837" spans="1:9" x14ac:dyDescent="0.55000000000000004">
      <c r="A837" s="55"/>
      <c r="B837" s="31" t="s">
        <v>1314</v>
      </c>
      <c r="C837" s="32">
        <v>2255400</v>
      </c>
      <c r="D837" s="33">
        <v>1.2081959850742176E-2</v>
      </c>
      <c r="E837" t="s">
        <v>1315</v>
      </c>
    </row>
    <row r="838" spans="1:9" x14ac:dyDescent="0.55000000000000004">
      <c r="A838" s="55"/>
      <c r="B838" s="31" t="s">
        <v>1234</v>
      </c>
      <c r="C838" s="32">
        <v>1882490.29</v>
      </c>
      <c r="D838" s="33">
        <v>1.0084318570183558E-2</v>
      </c>
      <c r="E838" t="s">
        <v>86</v>
      </c>
    </row>
    <row r="839" spans="1:9" x14ac:dyDescent="0.55000000000000004">
      <c r="A839" s="55"/>
      <c r="B839" s="31" t="s">
        <v>1316</v>
      </c>
      <c r="C839" s="32">
        <v>1673010</v>
      </c>
      <c r="D839" s="33">
        <v>8.9621528996586715E-3</v>
      </c>
      <c r="E839" t="s">
        <v>1303</v>
      </c>
    </row>
    <row r="840" spans="1:9" x14ac:dyDescent="0.55000000000000004">
      <c r="A840" s="55"/>
      <c r="B840" s="31" t="s">
        <v>1317</v>
      </c>
      <c r="C840" s="32">
        <v>1299801.6000000001</v>
      </c>
      <c r="D840" s="33">
        <v>6.9629115656337877E-3</v>
      </c>
      <c r="E840" t="s">
        <v>83</v>
      </c>
    </row>
    <row r="841" spans="1:9" x14ac:dyDescent="0.55000000000000004">
      <c r="A841" s="54" t="s">
        <v>1318</v>
      </c>
      <c r="B841" s="31" t="s">
        <v>184</v>
      </c>
      <c r="C841" s="32">
        <v>42999488.669999987</v>
      </c>
      <c r="D841" s="33">
        <v>1</v>
      </c>
    </row>
    <row r="842" spans="1:9" x14ac:dyDescent="0.55000000000000004">
      <c r="A842" s="55"/>
      <c r="B842" s="31" t="s">
        <v>1319</v>
      </c>
      <c r="C842" s="32">
        <v>8622364</v>
      </c>
      <c r="D842" s="33">
        <v>0.20052247751531233</v>
      </c>
    </row>
    <row r="843" spans="1:9" x14ac:dyDescent="0.55000000000000004">
      <c r="A843" s="55"/>
      <c r="B843" s="31" t="s">
        <v>1320</v>
      </c>
      <c r="C843" s="32">
        <v>3561251.87</v>
      </c>
      <c r="D843" s="33">
        <v>8.2820795785058368E-2</v>
      </c>
    </row>
    <row r="844" spans="1:9" x14ac:dyDescent="0.55000000000000004">
      <c r="A844" s="55"/>
      <c r="B844" s="31" t="s">
        <v>1321</v>
      </c>
      <c r="C844" s="32">
        <v>2212855.5</v>
      </c>
      <c r="D844" s="33">
        <v>5.1462367773314283E-2</v>
      </c>
    </row>
    <row r="845" spans="1:9" x14ac:dyDescent="0.55000000000000004">
      <c r="A845" s="55"/>
      <c r="B845" s="31" t="s">
        <v>1322</v>
      </c>
      <c r="C845" s="32">
        <v>2162675.2000000002</v>
      </c>
      <c r="D845" s="33">
        <v>5.0295370175154244E-2</v>
      </c>
    </row>
    <row r="846" spans="1:9" x14ac:dyDescent="0.55000000000000004">
      <c r="A846" s="55"/>
      <c r="B846" s="31" t="s">
        <v>972</v>
      </c>
      <c r="C846" s="32">
        <v>2150548.0499999998</v>
      </c>
      <c r="D846" s="33">
        <v>5.0013340077236797E-2</v>
      </c>
    </row>
    <row r="847" spans="1:9" x14ac:dyDescent="0.55000000000000004">
      <c r="A847" s="55"/>
      <c r="B847" s="31" t="s">
        <v>1323</v>
      </c>
      <c r="C847" s="32">
        <v>2060360.88</v>
      </c>
      <c r="D847" s="33">
        <v>4.7915939089700821E-2</v>
      </c>
    </row>
    <row r="848" spans="1:9" x14ac:dyDescent="0.55000000000000004">
      <c r="A848" s="55"/>
      <c r="B848" s="31" t="s">
        <v>1324</v>
      </c>
      <c r="C848" s="32">
        <v>2037700</v>
      </c>
      <c r="D848" s="33">
        <v>4.7388935613591809E-2</v>
      </c>
    </row>
    <row r="849" spans="1:4" x14ac:dyDescent="0.55000000000000004">
      <c r="A849" s="55"/>
      <c r="B849" s="31" t="s">
        <v>696</v>
      </c>
      <c r="C849" s="32">
        <v>1779668.2</v>
      </c>
      <c r="D849" s="33">
        <v>4.1388124720693351E-2</v>
      </c>
    </row>
    <row r="850" spans="1:4" x14ac:dyDescent="0.55000000000000004">
      <c r="A850" s="55"/>
      <c r="B850" s="31" t="s">
        <v>1325</v>
      </c>
      <c r="C850" s="32">
        <v>1012463</v>
      </c>
      <c r="D850" s="33">
        <v>2.3545931156766946E-2</v>
      </c>
    </row>
    <row r="851" spans="1:4" x14ac:dyDescent="0.55000000000000004">
      <c r="A851" s="55"/>
      <c r="B851" s="31" t="s">
        <v>1326</v>
      </c>
      <c r="C851" s="32">
        <v>955799.27</v>
      </c>
      <c r="D851" s="33">
        <v>2.2228154323770948E-2</v>
      </c>
    </row>
    <row r="852" spans="1:4" x14ac:dyDescent="0.55000000000000004">
      <c r="A852" s="55"/>
      <c r="B852" s="31" t="s">
        <v>703</v>
      </c>
      <c r="C852" s="32">
        <v>872568.8</v>
      </c>
      <c r="D852" s="33">
        <v>2.0292538981022266E-2</v>
      </c>
    </row>
    <row r="853" spans="1:4" x14ac:dyDescent="0.55000000000000004">
      <c r="A853" s="55"/>
      <c r="B853" s="31" t="s">
        <v>1327</v>
      </c>
      <c r="C853" s="32">
        <v>730323.53</v>
      </c>
      <c r="D853" s="33">
        <v>1.6984470108583741E-2</v>
      </c>
    </row>
    <row r="854" spans="1:4" x14ac:dyDescent="0.55000000000000004">
      <c r="A854" s="55"/>
      <c r="B854" s="31" t="s">
        <v>1328</v>
      </c>
      <c r="C854" s="32">
        <v>629116</v>
      </c>
      <c r="D854" s="33">
        <v>1.4630778631535763E-2</v>
      </c>
    </row>
    <row r="855" spans="1:4" x14ac:dyDescent="0.55000000000000004">
      <c r="A855" s="55"/>
      <c r="B855" s="31" t="s">
        <v>1329</v>
      </c>
      <c r="C855" s="32">
        <v>596613.1</v>
      </c>
      <c r="D855" s="33">
        <v>1.3874888247595531E-2</v>
      </c>
    </row>
    <row r="856" spans="1:4" x14ac:dyDescent="0.55000000000000004">
      <c r="A856" s="55"/>
      <c r="B856" s="31" t="s">
        <v>693</v>
      </c>
      <c r="C856" s="32">
        <v>576190</v>
      </c>
      <c r="D856" s="33">
        <v>1.3399926785687523E-2</v>
      </c>
    </row>
    <row r="857" spans="1:4" x14ac:dyDescent="0.55000000000000004">
      <c r="A857" s="54" t="s">
        <v>1330</v>
      </c>
      <c r="B857" s="31" t="s">
        <v>184</v>
      </c>
      <c r="C857" s="32">
        <v>18065178.549999993</v>
      </c>
      <c r="D857" s="33">
        <v>1</v>
      </c>
    </row>
    <row r="858" spans="1:4" x14ac:dyDescent="0.55000000000000004">
      <c r="A858" s="55"/>
      <c r="B858" s="31" t="s">
        <v>1331</v>
      </c>
      <c r="C858" s="32">
        <v>3666199.8</v>
      </c>
      <c r="D858" s="33">
        <v>0.20294290420949099</v>
      </c>
    </row>
    <row r="859" spans="1:4" x14ac:dyDescent="0.55000000000000004">
      <c r="A859" s="55"/>
      <c r="B859" s="31" t="s">
        <v>1332</v>
      </c>
      <c r="C859" s="32">
        <v>3436760.03</v>
      </c>
      <c r="D859" s="33">
        <v>0.19024223981445237</v>
      </c>
    </row>
    <row r="860" spans="1:4" x14ac:dyDescent="0.55000000000000004">
      <c r="A860" s="55"/>
      <c r="B860" s="31" t="s">
        <v>701</v>
      </c>
      <c r="C860" s="32">
        <v>1517922.7</v>
      </c>
      <c r="D860" s="33">
        <v>8.4024782583729321E-2</v>
      </c>
    </row>
    <row r="861" spans="1:4" x14ac:dyDescent="0.55000000000000004">
      <c r="A861" s="55"/>
      <c r="B861" s="31" t="s">
        <v>700</v>
      </c>
      <c r="C861" s="32">
        <v>1150032</v>
      </c>
      <c r="D861" s="33">
        <v>6.3660151313588889E-2</v>
      </c>
    </row>
    <row r="862" spans="1:4" x14ac:dyDescent="0.55000000000000004">
      <c r="A862" s="55"/>
      <c r="B862" s="31" t="s">
        <v>1333</v>
      </c>
      <c r="C862" s="32">
        <v>871480.92</v>
      </c>
      <c r="D862" s="33">
        <v>4.8240924803923425E-2</v>
      </c>
    </row>
    <row r="863" spans="1:4" x14ac:dyDescent="0.55000000000000004">
      <c r="A863" s="55"/>
      <c r="B863" s="31" t="s">
        <v>1334</v>
      </c>
      <c r="C863" s="32">
        <v>863453.15</v>
      </c>
      <c r="D863" s="33">
        <v>4.7796546688435602E-2</v>
      </c>
    </row>
    <row r="864" spans="1:4" x14ac:dyDescent="0.55000000000000004">
      <c r="A864" s="55"/>
      <c r="B864" s="31" t="s">
        <v>1335</v>
      </c>
      <c r="C864" s="32">
        <v>806304.79</v>
      </c>
      <c r="D864" s="33">
        <v>4.4633092762872272E-2</v>
      </c>
    </row>
    <row r="865" spans="1:4" x14ac:dyDescent="0.55000000000000004">
      <c r="A865" s="55"/>
      <c r="B865" s="31" t="s">
        <v>695</v>
      </c>
      <c r="C865" s="32">
        <v>795346.75</v>
      </c>
      <c r="D865" s="33">
        <v>4.4026509220414005E-2</v>
      </c>
    </row>
    <row r="866" spans="1:4" x14ac:dyDescent="0.55000000000000004">
      <c r="A866" s="55"/>
      <c r="B866" s="31" t="s">
        <v>1336</v>
      </c>
      <c r="C866" s="32">
        <v>785100</v>
      </c>
      <c r="D866" s="33">
        <v>4.3459299216281493E-2</v>
      </c>
    </row>
    <row r="867" spans="1:4" x14ac:dyDescent="0.55000000000000004">
      <c r="A867" s="55"/>
      <c r="B867" s="31" t="s">
        <v>1337</v>
      </c>
      <c r="C867" s="32">
        <v>686560.7</v>
      </c>
      <c r="D867" s="33">
        <v>3.8004645129842918E-2</v>
      </c>
    </row>
    <row r="868" spans="1:4" x14ac:dyDescent="0.55000000000000004">
      <c r="A868" s="55"/>
      <c r="B868" s="31" t="s">
        <v>692</v>
      </c>
      <c r="C868" s="32">
        <v>683828</v>
      </c>
      <c r="D868" s="33">
        <v>3.7853376212547883E-2</v>
      </c>
    </row>
    <row r="869" spans="1:4" x14ac:dyDescent="0.55000000000000004">
      <c r="A869" s="55"/>
      <c r="B869" s="31" t="s">
        <v>1338</v>
      </c>
      <c r="C869" s="32">
        <v>439525.83</v>
      </c>
      <c r="D869" s="33">
        <v>2.4330001986058433E-2</v>
      </c>
    </row>
    <row r="870" spans="1:4" x14ac:dyDescent="0.55000000000000004">
      <c r="A870" s="55"/>
      <c r="B870" s="31" t="s">
        <v>1339</v>
      </c>
      <c r="C870" s="32">
        <v>350000</v>
      </c>
      <c r="D870" s="33">
        <v>1.9374289549991749E-2</v>
      </c>
    </row>
    <row r="871" spans="1:4" x14ac:dyDescent="0.55000000000000004">
      <c r="A871" s="55"/>
      <c r="B871" s="31" t="s">
        <v>820</v>
      </c>
      <c r="C871" s="32">
        <v>333122.7</v>
      </c>
      <c r="D871" s="33">
        <v>1.8440044701357249E-2</v>
      </c>
    </row>
    <row r="872" spans="1:4" x14ac:dyDescent="0.55000000000000004">
      <c r="A872" s="55"/>
      <c r="B872" s="31" t="s">
        <v>1340</v>
      </c>
      <c r="C872" s="32">
        <v>247879.38</v>
      </c>
      <c r="D872" s="33">
        <v>1.3721391090264098E-2</v>
      </c>
    </row>
    <row r="873" spans="1:4" x14ac:dyDescent="0.55000000000000004">
      <c r="A873" s="54" t="s">
        <v>1341</v>
      </c>
      <c r="B873" s="31" t="s">
        <v>184</v>
      </c>
      <c r="C873" s="32">
        <v>3658004.4299999988</v>
      </c>
      <c r="D873" s="33">
        <v>1</v>
      </c>
    </row>
    <row r="874" spans="1:4" x14ac:dyDescent="0.55000000000000004">
      <c r="A874" s="55"/>
      <c r="B874" s="31" t="s">
        <v>820</v>
      </c>
      <c r="C874" s="32">
        <v>1899267.07</v>
      </c>
      <c r="D874" s="33">
        <v>0.51920852102412596</v>
      </c>
    </row>
    <row r="875" spans="1:4" x14ac:dyDescent="0.55000000000000004">
      <c r="A875" s="55"/>
      <c r="B875" s="31" t="s">
        <v>1342</v>
      </c>
      <c r="C875" s="32">
        <v>900124.59</v>
      </c>
      <c r="D875" s="33">
        <v>0.24606984688643482</v>
      </c>
    </row>
    <row r="876" spans="1:4" x14ac:dyDescent="0.55000000000000004">
      <c r="A876" s="55"/>
      <c r="B876" s="31" t="s">
        <v>1343</v>
      </c>
      <c r="C876" s="32">
        <v>591268.80000000005</v>
      </c>
      <c r="D876" s="33">
        <v>0.16163698303667726</v>
      </c>
    </row>
    <row r="877" spans="1:4" x14ac:dyDescent="0.55000000000000004">
      <c r="A877" s="55"/>
      <c r="B877" s="31" t="s">
        <v>1344</v>
      </c>
      <c r="C877" s="32">
        <v>47419.199999999997</v>
      </c>
      <c r="D877" s="33">
        <v>1.2963133562962911E-2</v>
      </c>
    </row>
    <row r="878" spans="1:4" x14ac:dyDescent="0.55000000000000004">
      <c r="A878" s="55"/>
      <c r="B878" s="31" t="s">
        <v>1345</v>
      </c>
      <c r="C878" s="32">
        <v>44260</v>
      </c>
      <c r="D878" s="33">
        <v>1.209949327480722E-2</v>
      </c>
    </row>
    <row r="879" spans="1:4" x14ac:dyDescent="0.55000000000000004">
      <c r="A879" s="55"/>
      <c r="B879" s="31" t="s">
        <v>1346</v>
      </c>
      <c r="C879" s="32">
        <v>43823.02</v>
      </c>
      <c r="D879" s="33">
        <v>1.1980034698864488E-2</v>
      </c>
    </row>
    <row r="880" spans="1:4" x14ac:dyDescent="0.55000000000000004">
      <c r="A880" s="55"/>
      <c r="B880" s="31" t="s">
        <v>1347</v>
      </c>
      <c r="C880" s="32">
        <v>33273.800000000003</v>
      </c>
      <c r="D880" s="33">
        <v>9.096161756151841E-3</v>
      </c>
    </row>
    <row r="881" spans="1:4" x14ac:dyDescent="0.55000000000000004">
      <c r="A881" s="55"/>
      <c r="B881" s="31" t="s">
        <v>1348</v>
      </c>
      <c r="C881" s="32">
        <v>32500</v>
      </c>
      <c r="D881" s="33">
        <v>8.88462565366549E-3</v>
      </c>
    </row>
    <row r="882" spans="1:4" x14ac:dyDescent="0.55000000000000004">
      <c r="A882" s="55"/>
      <c r="B882" s="31" t="s">
        <v>1349</v>
      </c>
      <c r="C882" s="32">
        <v>29792.7</v>
      </c>
      <c r="D882" s="33">
        <v>8.1445226680603045E-3</v>
      </c>
    </row>
    <row r="883" spans="1:4" x14ac:dyDescent="0.55000000000000004">
      <c r="A883" s="55"/>
      <c r="B883" s="31" t="s">
        <v>1350</v>
      </c>
      <c r="C883" s="32">
        <v>29750.400000000001</v>
      </c>
      <c r="D883" s="33">
        <v>8.1329589860556877E-3</v>
      </c>
    </row>
    <row r="884" spans="1:4" x14ac:dyDescent="0.55000000000000004">
      <c r="A884" s="55"/>
      <c r="B884" s="31" t="s">
        <v>1300</v>
      </c>
      <c r="C884" s="32">
        <v>29291.200000000001</v>
      </c>
      <c r="D884" s="33">
        <v>8.0074260598968199E-3</v>
      </c>
    </row>
    <row r="885" spans="1:4" x14ac:dyDescent="0.55000000000000004">
      <c r="A885" s="55"/>
      <c r="B885" s="31" t="s">
        <v>1351</v>
      </c>
      <c r="C885" s="32">
        <v>25300</v>
      </c>
      <c r="D885" s="33">
        <v>6.9163393550072897E-3</v>
      </c>
    </row>
    <row r="886" spans="1:4" x14ac:dyDescent="0.55000000000000004">
      <c r="A886" s="55"/>
      <c r="B886" s="31" t="s">
        <v>1352</v>
      </c>
      <c r="C886" s="32">
        <v>23859</v>
      </c>
      <c r="D886" s="33">
        <v>6.5224087221786133E-3</v>
      </c>
    </row>
    <row r="887" spans="1:4" x14ac:dyDescent="0.55000000000000004">
      <c r="A887" s="55"/>
      <c r="B887" s="31" t="s">
        <v>1353</v>
      </c>
      <c r="C887" s="32">
        <v>20989.71</v>
      </c>
      <c r="D887" s="33">
        <v>5.7380220285845867E-3</v>
      </c>
    </row>
    <row r="888" spans="1:4" x14ac:dyDescent="0.55000000000000004">
      <c r="A888" s="55"/>
      <c r="B888" s="31" t="s">
        <v>1354</v>
      </c>
      <c r="C888" s="32">
        <v>16942.400000000001</v>
      </c>
      <c r="D888" s="33">
        <v>4.6315963592203765E-3</v>
      </c>
    </row>
    <row r="889" spans="1:4" x14ac:dyDescent="0.55000000000000004">
      <c r="A889" s="54" t="s">
        <v>1355</v>
      </c>
      <c r="B889" s="31" t="s">
        <v>184</v>
      </c>
      <c r="C889" s="32">
        <v>48522329.330000006</v>
      </c>
      <c r="D889" s="33">
        <v>1</v>
      </c>
    </row>
    <row r="890" spans="1:4" x14ac:dyDescent="0.55000000000000004">
      <c r="A890" s="55"/>
      <c r="B890" s="31" t="s">
        <v>715</v>
      </c>
      <c r="C890" s="32">
        <v>4372196.7699999996</v>
      </c>
      <c r="D890" s="33">
        <v>9.0106901922715241E-2</v>
      </c>
    </row>
    <row r="891" spans="1:4" x14ac:dyDescent="0.55000000000000004">
      <c r="A891" s="55"/>
      <c r="B891" s="31" t="s">
        <v>1356</v>
      </c>
      <c r="C891" s="32">
        <v>2500515.77</v>
      </c>
      <c r="D891" s="33">
        <v>5.1533300328473731E-2</v>
      </c>
    </row>
    <row r="892" spans="1:4" x14ac:dyDescent="0.55000000000000004">
      <c r="A892" s="55"/>
      <c r="B892" s="31" t="s">
        <v>1357</v>
      </c>
      <c r="C892" s="32">
        <v>2500000</v>
      </c>
      <c r="D892" s="33">
        <v>5.1522670789308535E-2</v>
      </c>
    </row>
    <row r="893" spans="1:4" x14ac:dyDescent="0.55000000000000004">
      <c r="A893" s="55"/>
      <c r="B893" s="31" t="s">
        <v>816</v>
      </c>
      <c r="C893" s="32">
        <v>2151166.9</v>
      </c>
      <c r="D893" s="33">
        <v>4.4333545600622956E-2</v>
      </c>
    </row>
    <row r="894" spans="1:4" x14ac:dyDescent="0.55000000000000004">
      <c r="A894" s="55"/>
      <c r="B894" s="31" t="s">
        <v>721</v>
      </c>
      <c r="C894" s="32">
        <v>1935446.42</v>
      </c>
      <c r="D894" s="33">
        <v>3.9887747491202309E-2</v>
      </c>
    </row>
    <row r="895" spans="1:4" x14ac:dyDescent="0.55000000000000004">
      <c r="A895" s="55"/>
      <c r="B895" s="31" t="s">
        <v>728</v>
      </c>
      <c r="C895" s="32">
        <v>1616944.69</v>
      </c>
      <c r="D895" s="33">
        <v>3.3323723578956216E-2</v>
      </c>
    </row>
    <row r="896" spans="1:4" x14ac:dyDescent="0.55000000000000004">
      <c r="A896" s="55"/>
      <c r="B896" s="31" t="s">
        <v>1358</v>
      </c>
      <c r="C896" s="32">
        <v>1503516</v>
      </c>
      <c r="D896" s="33">
        <v>3.0986063957783205E-2</v>
      </c>
    </row>
    <row r="897" spans="1:4" x14ac:dyDescent="0.55000000000000004">
      <c r="A897" s="55"/>
      <c r="B897" s="31" t="s">
        <v>1114</v>
      </c>
      <c r="C897" s="32">
        <v>1277178</v>
      </c>
      <c r="D897" s="33">
        <v>2.6321448653338998E-2</v>
      </c>
    </row>
    <row r="898" spans="1:4" x14ac:dyDescent="0.55000000000000004">
      <c r="A898" s="55"/>
      <c r="B898" s="31" t="s">
        <v>706</v>
      </c>
      <c r="C898" s="32">
        <v>958964.25</v>
      </c>
      <c r="D898" s="33">
        <v>1.9763359740586465E-2</v>
      </c>
    </row>
    <row r="899" spans="1:4" x14ac:dyDescent="0.55000000000000004">
      <c r="A899" s="55"/>
      <c r="B899" s="31" t="s">
        <v>1069</v>
      </c>
      <c r="C899" s="32">
        <v>741130</v>
      </c>
      <c r="D899" s="33">
        <v>1.5273998800832094E-2</v>
      </c>
    </row>
    <row r="900" spans="1:4" x14ac:dyDescent="0.55000000000000004">
      <c r="A900" s="55"/>
      <c r="B900" s="31" t="s">
        <v>1029</v>
      </c>
      <c r="C900" s="32">
        <v>736486</v>
      </c>
      <c r="D900" s="33">
        <v>1.5178290287573873E-2</v>
      </c>
    </row>
    <row r="901" spans="1:4" x14ac:dyDescent="0.55000000000000004">
      <c r="A901" s="55"/>
      <c r="B901" s="31" t="s">
        <v>1359</v>
      </c>
      <c r="C901" s="32">
        <v>657552.80000000005</v>
      </c>
      <c r="D901" s="33">
        <v>1.3551550576395215E-2</v>
      </c>
    </row>
    <row r="902" spans="1:4" x14ac:dyDescent="0.55000000000000004">
      <c r="A902" s="55"/>
      <c r="B902" s="31" t="s">
        <v>1360</v>
      </c>
      <c r="C902" s="32">
        <v>634806</v>
      </c>
      <c r="D902" s="33">
        <v>1.3082760221231117E-2</v>
      </c>
    </row>
    <row r="903" spans="1:4" x14ac:dyDescent="0.55000000000000004">
      <c r="A903" s="55"/>
      <c r="B903" s="31" t="s">
        <v>1361</v>
      </c>
      <c r="C903" s="32">
        <v>619781.25</v>
      </c>
      <c r="D903" s="33">
        <v>1.2773114122054452E-2</v>
      </c>
    </row>
    <row r="904" spans="1:4" x14ac:dyDescent="0.55000000000000004">
      <c r="A904" s="55"/>
      <c r="B904" s="31" t="s">
        <v>1362</v>
      </c>
      <c r="C904" s="32">
        <v>618128.80000000005</v>
      </c>
      <c r="D904" s="33">
        <v>1.2739058667116136E-2</v>
      </c>
    </row>
    <row r="905" spans="1:4" x14ac:dyDescent="0.55000000000000004">
      <c r="A905" s="54" t="s">
        <v>1363</v>
      </c>
      <c r="B905" s="31" t="s">
        <v>184</v>
      </c>
      <c r="C905" s="32">
        <v>172855074.54999995</v>
      </c>
      <c r="D905" s="33">
        <v>1</v>
      </c>
    </row>
    <row r="906" spans="1:4" x14ac:dyDescent="0.55000000000000004">
      <c r="A906" s="55"/>
      <c r="B906" s="31" t="s">
        <v>1291</v>
      </c>
      <c r="C906" s="32">
        <v>127203429.48999999</v>
      </c>
      <c r="D906" s="33">
        <v>0.73589641392451688</v>
      </c>
    </row>
    <row r="907" spans="1:4" x14ac:dyDescent="0.55000000000000004">
      <c r="A907" s="55"/>
      <c r="B907" s="31" t="s">
        <v>1364</v>
      </c>
      <c r="C907" s="32">
        <v>18402808.219999999</v>
      </c>
      <c r="D907" s="33">
        <v>0.10646380077593159</v>
      </c>
    </row>
    <row r="908" spans="1:4" x14ac:dyDescent="0.55000000000000004">
      <c r="A908" s="55"/>
      <c r="B908" s="31" t="s">
        <v>1365</v>
      </c>
      <c r="C908" s="32">
        <v>10949469.189999999</v>
      </c>
      <c r="D908" s="33">
        <v>6.3344794583006375E-2</v>
      </c>
    </row>
    <row r="909" spans="1:4" x14ac:dyDescent="0.55000000000000004">
      <c r="A909" s="55"/>
      <c r="B909" s="31" t="s">
        <v>1366</v>
      </c>
      <c r="C909" s="32">
        <v>2246142.36</v>
      </c>
      <c r="D909" s="33">
        <v>1.2994367482976509E-2</v>
      </c>
    </row>
    <row r="910" spans="1:4" x14ac:dyDescent="0.55000000000000004">
      <c r="A910" s="55"/>
      <c r="B910" s="31" t="s">
        <v>1367</v>
      </c>
      <c r="C910" s="32">
        <v>1812432.87</v>
      </c>
      <c r="D910" s="33">
        <v>1.048527429535045E-2</v>
      </c>
    </row>
    <row r="911" spans="1:4" x14ac:dyDescent="0.55000000000000004">
      <c r="A911" s="55"/>
      <c r="B911" s="31" t="s">
        <v>724</v>
      </c>
      <c r="C911" s="32">
        <v>1647163.76</v>
      </c>
      <c r="D911" s="33">
        <v>9.5291605657983874E-3</v>
      </c>
    </row>
    <row r="912" spans="1:4" x14ac:dyDescent="0.55000000000000004">
      <c r="A912" s="55"/>
      <c r="B912" s="31" t="s">
        <v>728</v>
      </c>
      <c r="C912" s="32">
        <v>1262190.1399999999</v>
      </c>
      <c r="D912" s="33">
        <v>7.3020138013645619E-3</v>
      </c>
    </row>
    <row r="913" spans="1:4" x14ac:dyDescent="0.55000000000000004">
      <c r="A913" s="55"/>
      <c r="B913" s="31" t="s">
        <v>1368</v>
      </c>
      <c r="C913" s="32">
        <v>1250000</v>
      </c>
      <c r="D913" s="33">
        <v>7.2314914864615434E-3</v>
      </c>
    </row>
    <row r="914" spans="1:4" x14ac:dyDescent="0.55000000000000004">
      <c r="A914" s="55"/>
      <c r="B914" s="31" t="s">
        <v>855</v>
      </c>
      <c r="C914" s="32">
        <v>553575</v>
      </c>
      <c r="D914" s="33">
        <v>3.2025383196943591E-3</v>
      </c>
    </row>
    <row r="915" spans="1:4" x14ac:dyDescent="0.55000000000000004">
      <c r="A915" s="55"/>
      <c r="B915" s="31" t="s">
        <v>1369</v>
      </c>
      <c r="C915" s="32">
        <v>536823.68999999994</v>
      </c>
      <c r="D915" s="33">
        <v>3.1056287551726961E-3</v>
      </c>
    </row>
    <row r="916" spans="1:4" x14ac:dyDescent="0.55000000000000004">
      <c r="A916" s="55"/>
      <c r="B916" s="31" t="s">
        <v>863</v>
      </c>
      <c r="C916" s="32">
        <v>461460.8</v>
      </c>
      <c r="D916" s="33">
        <v>2.6696398772285863E-3</v>
      </c>
    </row>
    <row r="917" spans="1:4" x14ac:dyDescent="0.55000000000000004">
      <c r="A917" s="55"/>
      <c r="B917" s="31" t="s">
        <v>715</v>
      </c>
      <c r="C917" s="32">
        <v>364135.67</v>
      </c>
      <c r="D917" s="33">
        <v>2.106595198017576E-3</v>
      </c>
    </row>
    <row r="918" spans="1:4" x14ac:dyDescent="0.55000000000000004">
      <c r="A918" s="55"/>
      <c r="B918" s="31" t="s">
        <v>1370</v>
      </c>
      <c r="C918" s="32">
        <v>357000</v>
      </c>
      <c r="D918" s="33">
        <v>2.0653139685334167E-3</v>
      </c>
    </row>
    <row r="919" spans="1:4" x14ac:dyDescent="0.55000000000000004">
      <c r="A919" s="55"/>
      <c r="B919" s="31" t="s">
        <v>1371</v>
      </c>
      <c r="C919" s="32">
        <v>310903.08</v>
      </c>
      <c r="D919" s="33">
        <v>1.7986343809077378E-3</v>
      </c>
    </row>
    <row r="920" spans="1:4" x14ac:dyDescent="0.55000000000000004">
      <c r="A920" s="55"/>
      <c r="B920" s="31" t="s">
        <v>1372</v>
      </c>
      <c r="C920" s="32">
        <v>281345.38</v>
      </c>
      <c r="D920" s="33">
        <v>1.6276373761802301E-3</v>
      </c>
    </row>
    <row r="921" spans="1:4" x14ac:dyDescent="0.55000000000000004">
      <c r="A921" s="54" t="s">
        <v>1373</v>
      </c>
      <c r="B921" s="31" t="s">
        <v>184</v>
      </c>
      <c r="C921" s="32">
        <v>3630460.69</v>
      </c>
      <c r="D921" s="33">
        <v>1</v>
      </c>
    </row>
    <row r="922" spans="1:4" x14ac:dyDescent="0.55000000000000004">
      <c r="A922" s="55"/>
      <c r="B922" s="31" t="s">
        <v>1374</v>
      </c>
      <c r="C922" s="32">
        <v>1543069</v>
      </c>
      <c r="D922" s="33">
        <v>0.42503393694644304</v>
      </c>
    </row>
    <row r="923" spans="1:4" x14ac:dyDescent="0.55000000000000004">
      <c r="A923" s="55"/>
      <c r="B923" s="31" t="s">
        <v>1375</v>
      </c>
      <c r="C923" s="32">
        <v>1362018</v>
      </c>
      <c r="D923" s="33">
        <v>0.37516395749763648</v>
      </c>
    </row>
    <row r="924" spans="1:4" x14ac:dyDescent="0.55000000000000004">
      <c r="A924" s="55"/>
      <c r="B924" s="31" t="s">
        <v>1376</v>
      </c>
      <c r="C924" s="32">
        <v>186118</v>
      </c>
      <c r="D924" s="33">
        <v>5.1265670087726527E-2</v>
      </c>
    </row>
    <row r="925" spans="1:4" x14ac:dyDescent="0.55000000000000004">
      <c r="A925" s="55"/>
      <c r="B925" s="31" t="s">
        <v>1377</v>
      </c>
      <c r="C925" s="32">
        <v>150000</v>
      </c>
      <c r="D925" s="33">
        <v>4.1317070423919119E-2</v>
      </c>
    </row>
    <row r="926" spans="1:4" x14ac:dyDescent="0.55000000000000004">
      <c r="A926" s="55"/>
      <c r="B926" s="31" t="s">
        <v>1378</v>
      </c>
      <c r="C926" s="32">
        <v>130000</v>
      </c>
      <c r="D926" s="33">
        <v>3.5808127700729907E-2</v>
      </c>
    </row>
    <row r="927" spans="1:4" x14ac:dyDescent="0.55000000000000004">
      <c r="A927" s="55"/>
      <c r="B927" s="31" t="s">
        <v>1379</v>
      </c>
      <c r="C927" s="32">
        <v>103048.01</v>
      </c>
      <c r="D927" s="33">
        <v>2.8384279241431477E-2</v>
      </c>
    </row>
    <row r="928" spans="1:4" x14ac:dyDescent="0.55000000000000004">
      <c r="A928" s="55"/>
      <c r="B928" s="31" t="s">
        <v>1380</v>
      </c>
      <c r="C928" s="32">
        <v>39773.75</v>
      </c>
      <c r="D928" s="33">
        <v>1.0955565531822354E-2</v>
      </c>
    </row>
    <row r="929" spans="1:4" x14ac:dyDescent="0.55000000000000004">
      <c r="A929" s="55"/>
      <c r="B929" s="31" t="s">
        <v>1381</v>
      </c>
      <c r="C929" s="32">
        <v>32538</v>
      </c>
      <c r="D929" s="33">
        <v>8.9624989163565351E-3</v>
      </c>
    </row>
    <row r="930" spans="1:4" x14ac:dyDescent="0.55000000000000004">
      <c r="A930" s="55"/>
      <c r="B930" s="31" t="s">
        <v>1382</v>
      </c>
      <c r="C930" s="32">
        <v>22773</v>
      </c>
      <c r="D930" s="33">
        <v>6.2727576317594012E-3</v>
      </c>
    </row>
    <row r="931" spans="1:4" x14ac:dyDescent="0.55000000000000004">
      <c r="A931" s="55"/>
      <c r="B931" s="31" t="s">
        <v>1383</v>
      </c>
      <c r="C931" s="32">
        <v>19925</v>
      </c>
      <c r="D931" s="33">
        <v>5.4882841879772565E-3</v>
      </c>
    </row>
    <row r="932" spans="1:4" x14ac:dyDescent="0.55000000000000004">
      <c r="A932" s="55"/>
      <c r="B932" s="31" t="s">
        <v>1384</v>
      </c>
      <c r="C932" s="32">
        <v>11758.75</v>
      </c>
      <c r="D932" s="33">
        <v>3.2389140123150599E-3</v>
      </c>
    </row>
    <row r="933" spans="1:4" x14ac:dyDescent="0.55000000000000004">
      <c r="A933" s="55"/>
      <c r="B933" s="31" t="s">
        <v>1385</v>
      </c>
      <c r="C933" s="32">
        <v>9935</v>
      </c>
      <c r="D933" s="33">
        <v>2.736567297744243E-3</v>
      </c>
    </row>
    <row r="934" spans="1:4" x14ac:dyDescent="0.55000000000000004">
      <c r="A934" s="55"/>
      <c r="B934" s="31" t="s">
        <v>1386</v>
      </c>
      <c r="C934" s="32">
        <v>7510</v>
      </c>
      <c r="D934" s="33">
        <v>2.0686079925575506E-3</v>
      </c>
    </row>
    <row r="935" spans="1:4" x14ac:dyDescent="0.55000000000000004">
      <c r="A935" s="55"/>
      <c r="B935" s="31" t="s">
        <v>1387</v>
      </c>
      <c r="C935" s="32">
        <v>6741.38</v>
      </c>
      <c r="D935" s="33">
        <v>1.8568938147626658E-3</v>
      </c>
    </row>
    <row r="936" spans="1:4" x14ac:dyDescent="0.55000000000000004">
      <c r="A936" s="55"/>
      <c r="B936" s="31" t="s">
        <v>1388</v>
      </c>
      <c r="C936" s="32">
        <v>4024.8</v>
      </c>
      <c r="D936" s="33">
        <v>1.108619633614598E-3</v>
      </c>
    </row>
    <row r="937" spans="1:4" x14ac:dyDescent="0.55000000000000004">
      <c r="A937" s="54" t="s">
        <v>1389</v>
      </c>
      <c r="B937" s="31" t="s">
        <v>184</v>
      </c>
      <c r="C937" s="32">
        <v>201675787.33000022</v>
      </c>
      <c r="D937" s="33">
        <v>1</v>
      </c>
    </row>
    <row r="938" spans="1:4" x14ac:dyDescent="0.55000000000000004">
      <c r="A938" s="55"/>
      <c r="B938" s="31" t="s">
        <v>1162</v>
      </c>
      <c r="C938" s="32">
        <v>26085591.57</v>
      </c>
      <c r="D938" s="33">
        <v>0.12934419106700393</v>
      </c>
    </row>
    <row r="939" spans="1:4" x14ac:dyDescent="0.55000000000000004">
      <c r="A939" s="55"/>
      <c r="B939" s="31" t="s">
        <v>1390</v>
      </c>
      <c r="C939" s="32">
        <v>25600600.449999999</v>
      </c>
      <c r="D939" s="33">
        <v>0.1269393851831602</v>
      </c>
    </row>
    <row r="940" spans="1:4" x14ac:dyDescent="0.55000000000000004">
      <c r="A940" s="55"/>
      <c r="B940" s="31" t="s">
        <v>1132</v>
      </c>
      <c r="C940" s="32">
        <v>24002830.890000001</v>
      </c>
      <c r="D940" s="33">
        <v>0.1190169192235476</v>
      </c>
    </row>
    <row r="941" spans="1:4" x14ac:dyDescent="0.55000000000000004">
      <c r="A941" s="55"/>
      <c r="B941" s="31" t="s">
        <v>1391</v>
      </c>
      <c r="C941" s="32">
        <v>8201774.5</v>
      </c>
      <c r="D941" s="33">
        <v>4.066811692461382E-2</v>
      </c>
    </row>
    <row r="942" spans="1:4" x14ac:dyDescent="0.55000000000000004">
      <c r="A942" s="55"/>
      <c r="B942" s="31" t="s">
        <v>672</v>
      </c>
      <c r="C942" s="32">
        <v>4816701.96</v>
      </c>
      <c r="D942" s="33">
        <v>2.3883392368358406E-2</v>
      </c>
    </row>
    <row r="943" spans="1:4" x14ac:dyDescent="0.55000000000000004">
      <c r="A943" s="55"/>
      <c r="B943" s="31" t="s">
        <v>1392</v>
      </c>
      <c r="C943" s="32">
        <v>4378461</v>
      </c>
      <c r="D943" s="33">
        <v>2.1710394975850842E-2</v>
      </c>
    </row>
    <row r="944" spans="1:4" x14ac:dyDescent="0.55000000000000004">
      <c r="A944" s="55"/>
      <c r="B944" s="31" t="s">
        <v>1393</v>
      </c>
      <c r="C944" s="32">
        <v>3811109.8</v>
      </c>
      <c r="D944" s="33">
        <v>1.8897210470605063E-2</v>
      </c>
    </row>
    <row r="945" spans="1:4" x14ac:dyDescent="0.55000000000000004">
      <c r="A945" s="55"/>
      <c r="B945" s="31" t="s">
        <v>1394</v>
      </c>
      <c r="C945" s="32">
        <v>3220436.12</v>
      </c>
      <c r="D945" s="33">
        <v>1.5968382534341768E-2</v>
      </c>
    </row>
    <row r="946" spans="1:4" x14ac:dyDescent="0.55000000000000004">
      <c r="A946" s="55"/>
      <c r="B946" s="31" t="s">
        <v>728</v>
      </c>
      <c r="C946" s="32">
        <v>2957900.46</v>
      </c>
      <c r="D946" s="33">
        <v>1.4666611689781157E-2</v>
      </c>
    </row>
    <row r="947" spans="1:4" x14ac:dyDescent="0.55000000000000004">
      <c r="A947" s="55"/>
      <c r="B947" s="31" t="s">
        <v>1395</v>
      </c>
      <c r="C947" s="32">
        <v>2601156.69</v>
      </c>
      <c r="D947" s="33">
        <v>1.2897714318793021E-2</v>
      </c>
    </row>
    <row r="948" spans="1:4" x14ac:dyDescent="0.55000000000000004">
      <c r="A948" s="55"/>
      <c r="B948" s="31" t="s">
        <v>1396</v>
      </c>
      <c r="C948" s="32">
        <v>2108924.7999999998</v>
      </c>
      <c r="D948" s="33">
        <v>1.0457005414086649E-2</v>
      </c>
    </row>
    <row r="949" spans="1:4" x14ac:dyDescent="0.55000000000000004">
      <c r="A949" s="55"/>
      <c r="B949" s="31" t="s">
        <v>1397</v>
      </c>
      <c r="C949" s="32">
        <v>1774613</v>
      </c>
      <c r="D949" s="33">
        <v>8.7993359217495813E-3</v>
      </c>
    </row>
    <row r="950" spans="1:4" x14ac:dyDescent="0.55000000000000004">
      <c r="A950" s="55"/>
      <c r="B950" s="31" t="s">
        <v>1322</v>
      </c>
      <c r="C950" s="32">
        <v>1726563.2</v>
      </c>
      <c r="D950" s="33">
        <v>8.5610832259940088E-3</v>
      </c>
    </row>
    <row r="951" spans="1:4" x14ac:dyDescent="0.55000000000000004">
      <c r="A951" s="55"/>
      <c r="B951" s="31" t="s">
        <v>857</v>
      </c>
      <c r="C951" s="32">
        <v>1717028.25</v>
      </c>
      <c r="D951" s="33">
        <v>8.513804620434889E-3</v>
      </c>
    </row>
    <row r="952" spans="1:4" x14ac:dyDescent="0.55000000000000004">
      <c r="A952" s="55"/>
      <c r="B952" s="31" t="s">
        <v>1398</v>
      </c>
      <c r="C952" s="32">
        <v>1692424.8</v>
      </c>
      <c r="D952" s="33">
        <v>8.3918095593235546E-3</v>
      </c>
    </row>
    <row r="953" spans="1:4" x14ac:dyDescent="0.55000000000000004">
      <c r="A953" s="54" t="s">
        <v>1399</v>
      </c>
      <c r="B953" s="31" t="s">
        <v>184</v>
      </c>
      <c r="C953" s="32">
        <v>1005575.9199999999</v>
      </c>
      <c r="D953" s="33">
        <v>1</v>
      </c>
    </row>
    <row r="954" spans="1:4" x14ac:dyDescent="0.55000000000000004">
      <c r="A954" s="55"/>
      <c r="B954" s="31" t="s">
        <v>1400</v>
      </c>
      <c r="C954" s="32">
        <v>236145</v>
      </c>
      <c r="D954" s="33">
        <v>0.23483557561720453</v>
      </c>
    </row>
    <row r="955" spans="1:4" x14ac:dyDescent="0.55000000000000004">
      <c r="A955" s="55"/>
      <c r="B955" s="31" t="s">
        <v>839</v>
      </c>
      <c r="C955" s="32">
        <v>115130</v>
      </c>
      <c r="D955" s="33">
        <v>0.1144916039755606</v>
      </c>
    </row>
    <row r="956" spans="1:4" x14ac:dyDescent="0.55000000000000004">
      <c r="A956" s="55"/>
      <c r="B956" s="31" t="s">
        <v>785</v>
      </c>
      <c r="C956" s="32">
        <v>58910</v>
      </c>
      <c r="D956" s="33">
        <v>5.8583343960742419E-2</v>
      </c>
    </row>
    <row r="957" spans="1:4" x14ac:dyDescent="0.55000000000000004">
      <c r="A957" s="55"/>
      <c r="B957" s="31" t="s">
        <v>1401</v>
      </c>
      <c r="C957" s="32">
        <v>46208.55</v>
      </c>
      <c r="D957" s="33">
        <v>4.5952323520237044E-2</v>
      </c>
    </row>
    <row r="958" spans="1:4" x14ac:dyDescent="0.55000000000000004">
      <c r="A958" s="55"/>
      <c r="B958" s="31" t="s">
        <v>1402</v>
      </c>
      <c r="C958" s="32">
        <v>36664</v>
      </c>
      <c r="D958" s="33">
        <v>3.6460698064448481E-2</v>
      </c>
    </row>
    <row r="959" spans="1:4" x14ac:dyDescent="0.55000000000000004">
      <c r="A959" s="55"/>
      <c r="B959" s="31" t="s">
        <v>1403</v>
      </c>
      <c r="C959" s="32">
        <v>34936.25</v>
      </c>
      <c r="D959" s="33">
        <v>3.4742528440816288E-2</v>
      </c>
    </row>
    <row r="960" spans="1:4" x14ac:dyDescent="0.55000000000000004">
      <c r="A960" s="55"/>
      <c r="B960" s="31" t="s">
        <v>1404</v>
      </c>
      <c r="C960" s="32">
        <v>32000</v>
      </c>
      <c r="D960" s="33">
        <v>3.1822559951515152E-2</v>
      </c>
    </row>
    <row r="961" spans="1:4" x14ac:dyDescent="0.55000000000000004">
      <c r="A961" s="55"/>
      <c r="B961" s="31" t="s">
        <v>1405</v>
      </c>
      <c r="C961" s="32">
        <v>29192</v>
      </c>
      <c r="D961" s="33">
        <v>2.9030130315769696E-2</v>
      </c>
    </row>
    <row r="962" spans="1:4" x14ac:dyDescent="0.55000000000000004">
      <c r="A962" s="55"/>
      <c r="B962" s="31" t="s">
        <v>1406</v>
      </c>
      <c r="C962" s="32">
        <v>25446</v>
      </c>
      <c r="D962" s="33">
        <v>2.5304901891445453E-2</v>
      </c>
    </row>
    <row r="963" spans="1:4" x14ac:dyDescent="0.55000000000000004">
      <c r="A963" s="55"/>
      <c r="B963" s="31" t="s">
        <v>1407</v>
      </c>
      <c r="C963" s="32">
        <v>23879.27</v>
      </c>
      <c r="D963" s="33">
        <v>2.3746859411669288E-2</v>
      </c>
    </row>
    <row r="964" spans="1:4" x14ac:dyDescent="0.55000000000000004">
      <c r="A964" s="55"/>
      <c r="B964" s="31" t="s">
        <v>1408</v>
      </c>
      <c r="C964" s="32">
        <v>22585</v>
      </c>
      <c r="D964" s="33">
        <v>2.2459766140780303E-2</v>
      </c>
    </row>
    <row r="965" spans="1:4" x14ac:dyDescent="0.55000000000000004">
      <c r="A965" s="55"/>
      <c r="B965" s="31" t="s">
        <v>1198</v>
      </c>
      <c r="C965" s="32">
        <v>22000</v>
      </c>
      <c r="D965" s="33">
        <v>2.1878009966666667E-2</v>
      </c>
    </row>
    <row r="966" spans="1:4" x14ac:dyDescent="0.55000000000000004">
      <c r="A966" s="55"/>
      <c r="B966" s="31" t="s">
        <v>823</v>
      </c>
      <c r="C966" s="32">
        <v>21520</v>
      </c>
      <c r="D966" s="33">
        <v>2.1400671567393937E-2</v>
      </c>
    </row>
    <row r="967" spans="1:4" x14ac:dyDescent="0.55000000000000004">
      <c r="A967" s="55"/>
      <c r="B967" s="31" t="s">
        <v>1409</v>
      </c>
      <c r="C967" s="32">
        <v>21191</v>
      </c>
      <c r="D967" s="33">
        <v>2.1073495872892423E-2</v>
      </c>
    </row>
    <row r="968" spans="1:4" x14ac:dyDescent="0.55000000000000004">
      <c r="A968" s="55"/>
      <c r="B968" s="31" t="s">
        <v>769</v>
      </c>
      <c r="C968" s="32">
        <v>20171</v>
      </c>
      <c r="D968" s="33">
        <v>2.0059151774437879E-2</v>
      </c>
    </row>
    <row r="969" spans="1:4" x14ac:dyDescent="0.55000000000000004">
      <c r="A969" s="54" t="s">
        <v>1410</v>
      </c>
      <c r="B969" s="31" t="s">
        <v>184</v>
      </c>
      <c r="C969" s="32">
        <v>84111429.76000005</v>
      </c>
      <c r="D969" s="33">
        <v>1</v>
      </c>
    </row>
    <row r="970" spans="1:4" x14ac:dyDescent="0.55000000000000004">
      <c r="A970" s="55"/>
      <c r="B970" s="31" t="s">
        <v>1277</v>
      </c>
      <c r="C970" s="32">
        <v>24845530</v>
      </c>
      <c r="D970" s="33">
        <v>0.29538827328096989</v>
      </c>
    </row>
    <row r="971" spans="1:4" x14ac:dyDescent="0.55000000000000004">
      <c r="A971" s="55"/>
      <c r="B971" s="31" t="s">
        <v>1404</v>
      </c>
      <c r="C971" s="32">
        <v>20390620</v>
      </c>
      <c r="D971" s="33">
        <v>0.242423890048971</v>
      </c>
    </row>
    <row r="972" spans="1:4" x14ac:dyDescent="0.55000000000000004">
      <c r="A972" s="55"/>
      <c r="B972" s="31" t="s">
        <v>1411</v>
      </c>
      <c r="C972" s="32">
        <v>9426259</v>
      </c>
      <c r="D972" s="33">
        <v>0.11206870489416818</v>
      </c>
    </row>
    <row r="973" spans="1:4" x14ac:dyDescent="0.55000000000000004">
      <c r="A973" s="55"/>
      <c r="B973" s="31" t="s">
        <v>1223</v>
      </c>
      <c r="C973" s="32">
        <v>4163225.31</v>
      </c>
      <c r="D973" s="33">
        <v>4.9496546686688944E-2</v>
      </c>
    </row>
    <row r="974" spans="1:4" x14ac:dyDescent="0.55000000000000004">
      <c r="A974" s="55"/>
      <c r="B974" s="31" t="s">
        <v>1412</v>
      </c>
      <c r="C974" s="32">
        <v>2975582.88</v>
      </c>
      <c r="D974" s="33">
        <v>3.5376676968759187E-2</v>
      </c>
    </row>
    <row r="975" spans="1:4" x14ac:dyDescent="0.55000000000000004">
      <c r="A975" s="55"/>
      <c r="B975" s="31" t="s">
        <v>1413</v>
      </c>
      <c r="C975" s="32">
        <v>2631163</v>
      </c>
      <c r="D975" s="33">
        <v>3.1281872243851372E-2</v>
      </c>
    </row>
    <row r="976" spans="1:4" x14ac:dyDescent="0.55000000000000004">
      <c r="A976" s="55"/>
      <c r="B976" s="31" t="s">
        <v>1414</v>
      </c>
      <c r="C976" s="32">
        <v>2300500</v>
      </c>
      <c r="D976" s="33">
        <v>2.7350622936313747E-2</v>
      </c>
    </row>
    <row r="977" spans="1:9" x14ac:dyDescent="0.55000000000000004">
      <c r="A977" s="55"/>
      <c r="B977" s="31" t="s">
        <v>1415</v>
      </c>
      <c r="C977" s="32">
        <v>2120953.79</v>
      </c>
      <c r="D977" s="33">
        <v>2.5215999728596204E-2</v>
      </c>
    </row>
    <row r="978" spans="1:9" x14ac:dyDescent="0.55000000000000004">
      <c r="A978" s="55"/>
      <c r="B978" s="31" t="s">
        <v>1416</v>
      </c>
      <c r="C978" s="32">
        <v>1735021.6</v>
      </c>
      <c r="D978" s="33">
        <v>2.0627655539213117E-2</v>
      </c>
    </row>
    <row r="979" spans="1:9" x14ac:dyDescent="0.55000000000000004">
      <c r="A979" s="55"/>
      <c r="B979" s="31" t="s">
        <v>1417</v>
      </c>
      <c r="C979" s="32">
        <v>1720431.79</v>
      </c>
      <c r="D979" s="33">
        <v>2.0454197424880381E-2</v>
      </c>
    </row>
    <row r="980" spans="1:9" x14ac:dyDescent="0.55000000000000004">
      <c r="A980" s="55"/>
      <c r="B980" s="31" t="s">
        <v>1418</v>
      </c>
      <c r="C980" s="32">
        <v>1351643.8</v>
      </c>
      <c r="D980" s="33">
        <v>1.6069680468596512E-2</v>
      </c>
    </row>
    <row r="981" spans="1:9" x14ac:dyDescent="0.55000000000000004">
      <c r="A981" s="55"/>
      <c r="B981" s="31" t="s">
        <v>1419</v>
      </c>
      <c r="C981" s="32">
        <v>1163828.43</v>
      </c>
      <c r="D981" s="33">
        <v>1.3836745295149756E-2</v>
      </c>
    </row>
    <row r="982" spans="1:9" x14ac:dyDescent="0.55000000000000004">
      <c r="A982" s="55"/>
      <c r="B982" s="31" t="s">
        <v>1420</v>
      </c>
      <c r="C982" s="32">
        <v>993332</v>
      </c>
      <c r="D982" s="33">
        <v>1.1809714837024301E-2</v>
      </c>
    </row>
    <row r="983" spans="1:9" x14ac:dyDescent="0.55000000000000004">
      <c r="A983" s="55"/>
      <c r="B983" s="31" t="s">
        <v>1421</v>
      </c>
      <c r="C983" s="32">
        <v>939526.2</v>
      </c>
      <c r="D983" s="33">
        <v>1.1170018185171786E-2</v>
      </c>
    </row>
    <row r="984" spans="1:9" x14ac:dyDescent="0.55000000000000004">
      <c r="A984" s="55"/>
      <c r="B984" s="31" t="s">
        <v>1422</v>
      </c>
      <c r="C984" s="32">
        <v>922688.05</v>
      </c>
      <c r="D984" s="33">
        <v>1.0969829577653818E-2</v>
      </c>
    </row>
    <row r="985" spans="1:9" x14ac:dyDescent="0.55000000000000004">
      <c r="A985" s="54" t="s">
        <v>1423</v>
      </c>
      <c r="B985" s="31" t="s">
        <v>184</v>
      </c>
      <c r="C985" s="32">
        <v>36567331.279999994</v>
      </c>
      <c r="D985" s="33">
        <v>1</v>
      </c>
    </row>
    <row r="986" spans="1:9" x14ac:dyDescent="0.55000000000000004">
      <c r="A986" s="55"/>
      <c r="B986" s="31" t="s">
        <v>1132</v>
      </c>
      <c r="C986" s="32">
        <v>7993454</v>
      </c>
      <c r="D986" s="33">
        <v>0.21859549822745505</v>
      </c>
      <c r="E986" t="s">
        <v>107</v>
      </c>
      <c r="G986" t="s">
        <v>107</v>
      </c>
      <c r="H986" s="34">
        <f>D986+D987+D990+D991+D994+D996+D997</f>
        <v>0.46821411546005504</v>
      </c>
      <c r="I986" s="34">
        <f>H986/$H$992</f>
        <v>0.71371700420860218</v>
      </c>
    </row>
    <row r="987" spans="1:9" x14ac:dyDescent="0.55000000000000004">
      <c r="A987" s="55"/>
      <c r="B987" s="31" t="s">
        <v>1424</v>
      </c>
      <c r="C987" s="32">
        <v>3800520</v>
      </c>
      <c r="D987" s="33">
        <v>0.10393211281673823</v>
      </c>
      <c r="E987" t="s">
        <v>107</v>
      </c>
      <c r="G987" t="s">
        <v>1304</v>
      </c>
      <c r="H987" s="34">
        <f>D988</f>
        <v>8.5979529813803815E-2</v>
      </c>
      <c r="I987" s="34">
        <f t="shared" ref="I987:I991" si="7">H987/$H$992</f>
        <v>0.13106194455858416</v>
      </c>
    </row>
    <row r="988" spans="1:9" x14ac:dyDescent="0.55000000000000004">
      <c r="A988" s="55"/>
      <c r="B988" s="31" t="s">
        <v>856</v>
      </c>
      <c r="C988" s="32">
        <v>3144041.95</v>
      </c>
      <c r="D988" s="33">
        <v>8.5979529813803815E-2</v>
      </c>
      <c r="E988" t="s">
        <v>1304</v>
      </c>
      <c r="G988" t="s">
        <v>722</v>
      </c>
      <c r="H988" s="34">
        <f>D992+D993+D999</f>
        <v>6.9773842134207842E-2</v>
      </c>
      <c r="I988" s="34">
        <f t="shared" si="7"/>
        <v>0.10635898392601807</v>
      </c>
    </row>
    <row r="989" spans="1:9" x14ac:dyDescent="0.55000000000000004">
      <c r="A989" s="55"/>
      <c r="B989" s="31" t="s">
        <v>1425</v>
      </c>
      <c r="C989" s="32">
        <v>2600000</v>
      </c>
      <c r="D989" s="33">
        <v>7.110171590296048E-2</v>
      </c>
      <c r="E989" t="s">
        <v>735</v>
      </c>
      <c r="G989" t="s">
        <v>836</v>
      </c>
      <c r="H989" s="34">
        <f>D995</f>
        <v>1.3673406904415477E-2</v>
      </c>
      <c r="I989" s="34">
        <f t="shared" si="7"/>
        <v>2.0842906462902655E-2</v>
      </c>
    </row>
    <row r="990" spans="1:9" x14ac:dyDescent="0.55000000000000004">
      <c r="A990" s="55"/>
      <c r="B990" s="31" t="s">
        <v>1426</v>
      </c>
      <c r="C990" s="32">
        <v>1915792.44</v>
      </c>
      <c r="D990" s="33">
        <v>5.2390819153045949E-2</v>
      </c>
      <c r="E990" t="s">
        <v>107</v>
      </c>
      <c r="G990" t="s">
        <v>1427</v>
      </c>
      <c r="H990" s="34">
        <f>D998</f>
        <v>1.0179195116805912E-2</v>
      </c>
      <c r="I990" s="34">
        <f t="shared" si="7"/>
        <v>1.5516543402120811E-2</v>
      </c>
    </row>
    <row r="991" spans="1:9" x14ac:dyDescent="0.55000000000000004">
      <c r="A991" s="55"/>
      <c r="B991" s="31" t="s">
        <v>675</v>
      </c>
      <c r="C991" s="32">
        <v>1878001.6</v>
      </c>
      <c r="D991" s="33">
        <v>5.1357360087886633E-2</v>
      </c>
      <c r="E991" t="s">
        <v>107</v>
      </c>
      <c r="G991" t="s">
        <v>113</v>
      </c>
      <c r="H991" s="34">
        <f>D1000</f>
        <v>8.2019931316136239E-3</v>
      </c>
      <c r="I991" s="34">
        <f t="shared" si="7"/>
        <v>1.2502617441772158E-2</v>
      </c>
    </row>
    <row r="992" spans="1:9" x14ac:dyDescent="0.55000000000000004">
      <c r="A992" s="55"/>
      <c r="B992" s="31" t="s">
        <v>672</v>
      </c>
      <c r="C992" s="32">
        <v>1126812.8</v>
      </c>
      <c r="D992" s="33">
        <v>3.0814739839007475E-2</v>
      </c>
      <c r="E992" t="s">
        <v>722</v>
      </c>
      <c r="G992" t="s">
        <v>930</v>
      </c>
      <c r="H992" s="34">
        <f>SUM(H986:H991)</f>
        <v>0.65602208256090166</v>
      </c>
    </row>
    <row r="993" spans="1:5" x14ac:dyDescent="0.55000000000000004">
      <c r="A993" s="55"/>
      <c r="B993" s="31" t="s">
        <v>1428</v>
      </c>
      <c r="C993" s="32">
        <v>1105200</v>
      </c>
      <c r="D993" s="33">
        <v>3.0223698621519975E-2</v>
      </c>
      <c r="E993" t="s">
        <v>722</v>
      </c>
    </row>
    <row r="994" spans="1:5" x14ac:dyDescent="0.55000000000000004">
      <c r="A994" s="55"/>
      <c r="B994" s="31" t="s">
        <v>1429</v>
      </c>
      <c r="C994" s="32">
        <v>595648</v>
      </c>
      <c r="D994" s="33">
        <v>1.628907495160254E-2</v>
      </c>
      <c r="E994" t="s">
        <v>107</v>
      </c>
    </row>
    <row r="995" spans="1:5" x14ac:dyDescent="0.55000000000000004">
      <c r="A995" s="55"/>
      <c r="B995" s="31" t="s">
        <v>1430</v>
      </c>
      <c r="C995" s="32">
        <v>500000</v>
      </c>
      <c r="D995" s="33">
        <v>1.3673406904415477E-2</v>
      </c>
      <c r="E995" t="s">
        <v>836</v>
      </c>
    </row>
    <row r="996" spans="1:5" x14ac:dyDescent="0.55000000000000004">
      <c r="A996" s="55"/>
      <c r="B996" s="31" t="s">
        <v>1431</v>
      </c>
      <c r="C996" s="32">
        <v>474428.63</v>
      </c>
      <c r="D996" s="33">
        <v>1.2974111410188753E-2</v>
      </c>
      <c r="E996" t="s">
        <v>107</v>
      </c>
    </row>
    <row r="997" spans="1:5" x14ac:dyDescent="0.55000000000000004">
      <c r="A997" s="55"/>
      <c r="B997" s="31" t="s">
        <v>678</v>
      </c>
      <c r="C997" s="32">
        <v>463496</v>
      </c>
      <c r="D997" s="33">
        <v>1.2675138813137914E-2</v>
      </c>
      <c r="E997" t="s">
        <v>107</v>
      </c>
    </row>
    <row r="998" spans="1:5" x14ac:dyDescent="0.55000000000000004">
      <c r="A998" s="55"/>
      <c r="B998" s="31" t="s">
        <v>961</v>
      </c>
      <c r="C998" s="32">
        <v>372226</v>
      </c>
      <c r="D998" s="33">
        <v>1.0179195116805912E-2</v>
      </c>
      <c r="E998" t="s">
        <v>1427</v>
      </c>
    </row>
    <row r="999" spans="1:5" x14ac:dyDescent="0.55000000000000004">
      <c r="A999" s="55"/>
      <c r="B999" s="31" t="s">
        <v>1432</v>
      </c>
      <c r="C999" s="32">
        <v>319430.40000000002</v>
      </c>
      <c r="D999" s="33">
        <v>8.7354036736803971E-3</v>
      </c>
      <c r="E999" t="s">
        <v>973</v>
      </c>
    </row>
    <row r="1000" spans="1:5" x14ac:dyDescent="0.55000000000000004">
      <c r="A1000" s="55"/>
      <c r="B1000" s="31" t="s">
        <v>1433</v>
      </c>
      <c r="C1000" s="32">
        <v>299925</v>
      </c>
      <c r="D1000" s="33">
        <v>8.2019931316136239E-3</v>
      </c>
      <c r="E1000" t="s">
        <v>113</v>
      </c>
    </row>
    <row r="1001" spans="1:5" x14ac:dyDescent="0.55000000000000004">
      <c r="A1001" s="54" t="s">
        <v>1434</v>
      </c>
      <c r="B1001" s="31" t="s">
        <v>184</v>
      </c>
      <c r="C1001" s="32">
        <v>66906399.620000005</v>
      </c>
      <c r="D1001" s="33">
        <v>1</v>
      </c>
    </row>
    <row r="1002" spans="1:5" x14ac:dyDescent="0.55000000000000004">
      <c r="A1002" s="55"/>
      <c r="B1002" s="31" t="s">
        <v>1435</v>
      </c>
      <c r="C1002" s="32">
        <v>4837234.6100000003</v>
      </c>
      <c r="D1002" s="33">
        <v>7.2298534033716402E-2</v>
      </c>
    </row>
    <row r="1003" spans="1:5" x14ac:dyDescent="0.55000000000000004">
      <c r="A1003" s="55"/>
      <c r="B1003" s="31" t="s">
        <v>1436</v>
      </c>
      <c r="C1003" s="32">
        <v>4633244.72</v>
      </c>
      <c r="D1003" s="33">
        <v>6.9249649455281795E-2</v>
      </c>
    </row>
    <row r="1004" spans="1:5" x14ac:dyDescent="0.55000000000000004">
      <c r="A1004" s="55"/>
      <c r="B1004" s="31" t="s">
        <v>1437</v>
      </c>
      <c r="C1004" s="32">
        <v>4444948.6399999997</v>
      </c>
      <c r="D1004" s="33">
        <v>6.6435328537261376E-2</v>
      </c>
    </row>
    <row r="1005" spans="1:5" x14ac:dyDescent="0.55000000000000004">
      <c r="A1005" s="55"/>
      <c r="B1005" s="31" t="s">
        <v>1438</v>
      </c>
      <c r="C1005" s="32">
        <v>4094677</v>
      </c>
      <c r="D1005" s="33">
        <v>6.120007986165793E-2</v>
      </c>
    </row>
    <row r="1006" spans="1:5" x14ac:dyDescent="0.55000000000000004">
      <c r="A1006" s="55"/>
      <c r="B1006" s="31" t="s">
        <v>1439</v>
      </c>
      <c r="C1006" s="32">
        <v>3508657.2</v>
      </c>
      <c r="D1006" s="33">
        <v>5.244127945798438E-2</v>
      </c>
    </row>
    <row r="1007" spans="1:5" x14ac:dyDescent="0.55000000000000004">
      <c r="A1007" s="55"/>
      <c r="B1007" s="31" t="s">
        <v>1440</v>
      </c>
      <c r="C1007" s="32">
        <v>3200752.35</v>
      </c>
      <c r="D1007" s="33">
        <v>4.7839255559691103E-2</v>
      </c>
    </row>
    <row r="1008" spans="1:5" x14ac:dyDescent="0.55000000000000004">
      <c r="A1008" s="55"/>
      <c r="B1008" s="31" t="s">
        <v>1441</v>
      </c>
      <c r="C1008" s="32">
        <v>2232472.29</v>
      </c>
      <c r="D1008" s="33">
        <v>3.3367096461317552E-2</v>
      </c>
    </row>
    <row r="1009" spans="1:4" x14ac:dyDescent="0.55000000000000004">
      <c r="A1009" s="55"/>
      <c r="B1009" s="31" t="s">
        <v>1442</v>
      </c>
      <c r="C1009" s="32">
        <v>1997453.75</v>
      </c>
      <c r="D1009" s="33">
        <v>2.9854449818622595E-2</v>
      </c>
    </row>
    <row r="1010" spans="1:4" x14ac:dyDescent="0.55000000000000004">
      <c r="A1010" s="55"/>
      <c r="B1010" s="31" t="s">
        <v>1443</v>
      </c>
      <c r="C1010" s="32">
        <v>1911103.43</v>
      </c>
      <c r="D1010" s="33">
        <v>2.8563836058348044E-2</v>
      </c>
    </row>
    <row r="1011" spans="1:4" x14ac:dyDescent="0.55000000000000004">
      <c r="A1011" s="55"/>
      <c r="B1011" s="31" t="s">
        <v>1444</v>
      </c>
      <c r="C1011" s="32">
        <v>1790914</v>
      </c>
      <c r="D1011" s="33">
        <v>2.6767454386600272E-2</v>
      </c>
    </row>
    <row r="1012" spans="1:4" x14ac:dyDescent="0.55000000000000004">
      <c r="A1012" s="55"/>
      <c r="B1012" s="31" t="s">
        <v>1445</v>
      </c>
      <c r="C1012" s="32">
        <v>1537812.5</v>
      </c>
      <c r="D1012" s="33">
        <v>2.2984535242280609E-2</v>
      </c>
    </row>
    <row r="1013" spans="1:4" x14ac:dyDescent="0.55000000000000004">
      <c r="A1013" s="55"/>
      <c r="B1013" s="31" t="s">
        <v>920</v>
      </c>
      <c r="C1013" s="32">
        <v>1465060</v>
      </c>
      <c r="D1013" s="33">
        <v>2.1897157944844141E-2</v>
      </c>
    </row>
    <row r="1014" spans="1:4" x14ac:dyDescent="0.55000000000000004">
      <c r="A1014" s="55"/>
      <c r="B1014" s="31" t="s">
        <v>1446</v>
      </c>
      <c r="C1014" s="32">
        <v>1335892</v>
      </c>
      <c r="D1014" s="33">
        <v>1.9966580291082774E-2</v>
      </c>
    </row>
    <row r="1015" spans="1:4" x14ac:dyDescent="0.55000000000000004">
      <c r="A1015" s="55"/>
      <c r="B1015" s="31" t="s">
        <v>1447</v>
      </c>
      <c r="C1015" s="32">
        <v>1331110.8</v>
      </c>
      <c r="D1015" s="33">
        <v>1.9895119264526941E-2</v>
      </c>
    </row>
    <row r="1016" spans="1:4" x14ac:dyDescent="0.55000000000000004">
      <c r="A1016" s="55"/>
      <c r="B1016" s="31" t="s">
        <v>1448</v>
      </c>
      <c r="C1016" s="32">
        <v>1305210.3999999999</v>
      </c>
      <c r="D1016" s="33">
        <v>1.9508005324050344E-2</v>
      </c>
    </row>
    <row r="1017" spans="1:4" x14ac:dyDescent="0.55000000000000004">
      <c r="A1017" s="54" t="s">
        <v>1449</v>
      </c>
      <c r="B1017" s="31" t="s">
        <v>184</v>
      </c>
      <c r="C1017" s="32">
        <v>2135391504.2200003</v>
      </c>
      <c r="D1017" s="33">
        <v>1</v>
      </c>
    </row>
    <row r="1018" spans="1:4" x14ac:dyDescent="0.55000000000000004">
      <c r="A1018" s="55"/>
      <c r="B1018" s="31" t="s">
        <v>1159</v>
      </c>
      <c r="C1018" s="32">
        <v>301318879.92000002</v>
      </c>
      <c r="D1018" s="33">
        <v>0.14110708941406205</v>
      </c>
    </row>
    <row r="1019" spans="1:4" x14ac:dyDescent="0.55000000000000004">
      <c r="A1019" s="55"/>
      <c r="B1019" s="31" t="s">
        <v>682</v>
      </c>
      <c r="C1019" s="32">
        <v>176206031.18000001</v>
      </c>
      <c r="D1019" s="33">
        <v>8.2516967418751266E-2</v>
      </c>
    </row>
    <row r="1020" spans="1:4" x14ac:dyDescent="0.55000000000000004">
      <c r="A1020" s="55"/>
      <c r="B1020" s="31" t="s">
        <v>1450</v>
      </c>
      <c r="C1020" s="32">
        <v>103653933.23999999</v>
      </c>
      <c r="D1020" s="33">
        <v>4.8540950469811821E-2</v>
      </c>
    </row>
    <row r="1021" spans="1:4" x14ac:dyDescent="0.55000000000000004">
      <c r="A1021" s="55"/>
      <c r="B1021" s="31" t="s">
        <v>1451</v>
      </c>
      <c r="C1021" s="32">
        <v>102915611.5</v>
      </c>
      <c r="D1021" s="33">
        <v>4.8195195727161161E-2</v>
      </c>
    </row>
    <row r="1022" spans="1:4" x14ac:dyDescent="0.55000000000000004">
      <c r="A1022" s="55"/>
      <c r="B1022" s="31" t="s">
        <v>1435</v>
      </c>
      <c r="C1022" s="32">
        <v>96534982.400000006</v>
      </c>
      <c r="D1022" s="33">
        <v>4.5207158597955356E-2</v>
      </c>
    </row>
    <row r="1023" spans="1:4" x14ac:dyDescent="0.55000000000000004">
      <c r="A1023" s="55"/>
      <c r="B1023" s="31" t="s">
        <v>1446</v>
      </c>
      <c r="C1023" s="32">
        <v>74197783.200000003</v>
      </c>
      <c r="D1023" s="33">
        <v>3.4746688395719927E-2</v>
      </c>
    </row>
    <row r="1024" spans="1:4" x14ac:dyDescent="0.55000000000000004">
      <c r="A1024" s="55"/>
      <c r="B1024" s="31" t="s">
        <v>1452</v>
      </c>
      <c r="C1024" s="32">
        <v>67597469.989999995</v>
      </c>
      <c r="D1024" s="33">
        <v>3.1655773592998107E-2</v>
      </c>
    </row>
    <row r="1025" spans="1:4" x14ac:dyDescent="0.55000000000000004">
      <c r="A1025" s="55"/>
      <c r="B1025" s="31" t="s">
        <v>1453</v>
      </c>
      <c r="C1025" s="32">
        <v>58644721.950000003</v>
      </c>
      <c r="D1025" s="33">
        <v>2.7463217791259924E-2</v>
      </c>
    </row>
    <row r="1026" spans="1:4" x14ac:dyDescent="0.55000000000000004">
      <c r="A1026" s="55"/>
      <c r="B1026" s="31" t="s">
        <v>1454</v>
      </c>
      <c r="C1026" s="32">
        <v>56022777.960000001</v>
      </c>
      <c r="D1026" s="33">
        <v>2.6235366137444469E-2</v>
      </c>
    </row>
    <row r="1027" spans="1:4" x14ac:dyDescent="0.55000000000000004">
      <c r="A1027" s="55"/>
      <c r="B1027" s="31" t="s">
        <v>1455</v>
      </c>
      <c r="C1027" s="32">
        <v>54885125.420000002</v>
      </c>
      <c r="D1027" s="33">
        <v>2.5702605499523155E-2</v>
      </c>
    </row>
    <row r="1028" spans="1:4" x14ac:dyDescent="0.55000000000000004">
      <c r="A1028" s="55"/>
      <c r="B1028" s="31" t="s">
        <v>1456</v>
      </c>
      <c r="C1028" s="32">
        <v>54854888.609999999</v>
      </c>
      <c r="D1028" s="33">
        <v>2.5688445655794149E-2</v>
      </c>
    </row>
    <row r="1029" spans="1:4" x14ac:dyDescent="0.55000000000000004">
      <c r="A1029" s="55"/>
      <c r="B1029" s="31" t="s">
        <v>1457</v>
      </c>
      <c r="C1029" s="32">
        <v>49002959.810000002</v>
      </c>
      <c r="D1029" s="33">
        <v>2.2947997925981931E-2</v>
      </c>
    </row>
    <row r="1030" spans="1:4" x14ac:dyDescent="0.55000000000000004">
      <c r="A1030" s="55"/>
      <c r="B1030" s="31" t="s">
        <v>1458</v>
      </c>
      <c r="C1030" s="32">
        <v>48025362.140000001</v>
      </c>
      <c r="D1030" s="33">
        <v>2.2490190695753632E-2</v>
      </c>
    </row>
    <row r="1031" spans="1:4" x14ac:dyDescent="0.55000000000000004">
      <c r="A1031" s="55"/>
      <c r="B1031" s="31" t="s">
        <v>1459</v>
      </c>
      <c r="C1031" s="32">
        <v>47811774.340000004</v>
      </c>
      <c r="D1031" s="33">
        <v>2.2390167913243771E-2</v>
      </c>
    </row>
    <row r="1032" spans="1:4" x14ac:dyDescent="0.55000000000000004">
      <c r="A1032" s="55"/>
      <c r="B1032" s="31" t="s">
        <v>1460</v>
      </c>
      <c r="C1032" s="32">
        <v>44452944.450000003</v>
      </c>
      <c r="D1032" s="33">
        <v>2.0817233918066672E-2</v>
      </c>
    </row>
    <row r="1033" spans="1:4" x14ac:dyDescent="0.55000000000000004">
      <c r="A1033" s="54" t="s">
        <v>1461</v>
      </c>
      <c r="B1033" s="31" t="s">
        <v>184</v>
      </c>
      <c r="C1033" s="32">
        <v>264821604.54999986</v>
      </c>
      <c r="D1033" s="33">
        <v>1</v>
      </c>
    </row>
    <row r="1034" spans="1:4" x14ac:dyDescent="0.55000000000000004">
      <c r="A1034" s="55"/>
      <c r="B1034" s="31" t="s">
        <v>1435</v>
      </c>
      <c r="C1034" s="32">
        <v>21261992.800000001</v>
      </c>
      <c r="D1034" s="33">
        <v>8.0287984192715711E-2</v>
      </c>
    </row>
    <row r="1035" spans="1:4" x14ac:dyDescent="0.55000000000000004">
      <c r="A1035" s="55"/>
      <c r="B1035" s="31" t="s">
        <v>1451</v>
      </c>
      <c r="C1035" s="32">
        <v>15810728.42</v>
      </c>
      <c r="D1035" s="33">
        <v>5.9703317812255165E-2</v>
      </c>
    </row>
    <row r="1036" spans="1:4" x14ac:dyDescent="0.55000000000000004">
      <c r="A1036" s="55"/>
      <c r="B1036" s="31" t="s">
        <v>1462</v>
      </c>
      <c r="C1036" s="32">
        <v>15719478.4</v>
      </c>
      <c r="D1036" s="33">
        <v>5.9358746151815842E-2</v>
      </c>
    </row>
    <row r="1037" spans="1:4" x14ac:dyDescent="0.55000000000000004">
      <c r="A1037" s="55"/>
      <c r="B1037" s="31" t="s">
        <v>1463</v>
      </c>
      <c r="C1037" s="32">
        <v>11797275.91</v>
      </c>
      <c r="D1037" s="33">
        <v>4.4548011594622773E-2</v>
      </c>
    </row>
    <row r="1038" spans="1:4" x14ac:dyDescent="0.55000000000000004">
      <c r="A1038" s="55"/>
      <c r="B1038" s="31" t="s">
        <v>1162</v>
      </c>
      <c r="C1038" s="32">
        <v>10273899.82</v>
      </c>
      <c r="D1038" s="33">
        <v>3.8795550074013044E-2</v>
      </c>
    </row>
    <row r="1039" spans="1:4" x14ac:dyDescent="0.55000000000000004">
      <c r="A1039" s="55"/>
      <c r="B1039" s="31" t="s">
        <v>1440</v>
      </c>
      <c r="C1039" s="32">
        <v>9571582.8800000008</v>
      </c>
      <c r="D1039" s="33">
        <v>3.6143512143824469E-2</v>
      </c>
    </row>
    <row r="1040" spans="1:4" x14ac:dyDescent="0.55000000000000004">
      <c r="A1040" s="55"/>
      <c r="B1040" s="31" t="s">
        <v>1464</v>
      </c>
      <c r="C1040" s="32">
        <v>8989787.5999999996</v>
      </c>
      <c r="D1040" s="33">
        <v>3.3946579302983851E-2</v>
      </c>
    </row>
    <row r="1041" spans="1:4" x14ac:dyDescent="0.55000000000000004">
      <c r="A1041" s="55"/>
      <c r="B1041" s="31" t="s">
        <v>672</v>
      </c>
      <c r="C1041" s="32">
        <v>7831811.21</v>
      </c>
      <c r="D1041" s="33">
        <v>2.9573913439986384E-2</v>
      </c>
    </row>
    <row r="1042" spans="1:4" x14ac:dyDescent="0.55000000000000004">
      <c r="A1042" s="55"/>
      <c r="B1042" s="31" t="s">
        <v>1465</v>
      </c>
      <c r="C1042" s="32">
        <v>6419512.1399999997</v>
      </c>
      <c r="D1042" s="33">
        <v>2.4240892849012093E-2</v>
      </c>
    </row>
    <row r="1043" spans="1:4" x14ac:dyDescent="0.55000000000000004">
      <c r="A1043" s="55"/>
      <c r="B1043" s="31" t="s">
        <v>682</v>
      </c>
      <c r="C1043" s="32">
        <v>6162513.5</v>
      </c>
      <c r="D1043" s="33">
        <v>2.3270433356340766E-2</v>
      </c>
    </row>
    <row r="1044" spans="1:4" x14ac:dyDescent="0.55000000000000004">
      <c r="A1044" s="55"/>
      <c r="B1044" s="31" t="s">
        <v>1426</v>
      </c>
      <c r="C1044" s="32">
        <v>5709830</v>
      </c>
      <c r="D1044" s="33">
        <v>2.156104298855251E-2</v>
      </c>
    </row>
    <row r="1045" spans="1:4" x14ac:dyDescent="0.55000000000000004">
      <c r="A1045" s="55"/>
      <c r="B1045" s="31" t="s">
        <v>1132</v>
      </c>
      <c r="C1045" s="32">
        <v>4341175.5</v>
      </c>
      <c r="D1045" s="33">
        <v>1.6392829834925196E-2</v>
      </c>
    </row>
    <row r="1046" spans="1:4" x14ac:dyDescent="0.55000000000000004">
      <c r="A1046" s="55"/>
      <c r="B1046" s="31" t="s">
        <v>1459</v>
      </c>
      <c r="C1046" s="32">
        <v>4054506.2</v>
      </c>
      <c r="D1046" s="33">
        <v>1.531033016316645E-2</v>
      </c>
    </row>
    <row r="1047" spans="1:4" x14ac:dyDescent="0.55000000000000004">
      <c r="A1047" s="55"/>
      <c r="B1047" s="31" t="s">
        <v>1466</v>
      </c>
      <c r="C1047" s="32">
        <v>3746179</v>
      </c>
      <c r="D1047" s="33">
        <v>1.4146047511364201E-2</v>
      </c>
    </row>
    <row r="1048" spans="1:4" x14ac:dyDescent="0.55000000000000004">
      <c r="A1048" s="55"/>
      <c r="B1048" s="31" t="s">
        <v>1467</v>
      </c>
      <c r="C1048" s="32">
        <v>3660702.81</v>
      </c>
      <c r="D1048" s="33">
        <v>1.3823278566038738E-2</v>
      </c>
    </row>
    <row r="1049" spans="1:4" x14ac:dyDescent="0.55000000000000004">
      <c r="A1049" s="54" t="s">
        <v>1468</v>
      </c>
      <c r="B1049" s="31" t="s">
        <v>184</v>
      </c>
      <c r="C1049" s="32">
        <v>1401388937.4799998</v>
      </c>
      <c r="D1049" s="33">
        <v>1</v>
      </c>
    </row>
    <row r="1050" spans="1:4" x14ac:dyDescent="0.55000000000000004">
      <c r="A1050" s="55"/>
      <c r="B1050" s="31" t="s">
        <v>1469</v>
      </c>
      <c r="C1050" s="32">
        <v>413078500</v>
      </c>
      <c r="D1050" s="33">
        <v>0.29476363695492303</v>
      </c>
    </row>
    <row r="1051" spans="1:4" x14ac:dyDescent="0.55000000000000004">
      <c r="A1051" s="55"/>
      <c r="B1051" s="31" t="s">
        <v>1456</v>
      </c>
      <c r="C1051" s="32">
        <v>45373902.189999998</v>
      </c>
      <c r="D1051" s="33">
        <v>3.2377808170508379E-2</v>
      </c>
    </row>
    <row r="1052" spans="1:4" x14ac:dyDescent="0.55000000000000004">
      <c r="A1052" s="55"/>
      <c r="B1052" s="31" t="s">
        <v>1454</v>
      </c>
      <c r="C1052" s="32">
        <v>38837353</v>
      </c>
      <c r="D1052" s="33">
        <v>2.771347194294109E-2</v>
      </c>
    </row>
    <row r="1053" spans="1:4" x14ac:dyDescent="0.55000000000000004">
      <c r="A1053" s="55"/>
      <c r="B1053" s="31" t="s">
        <v>1375</v>
      </c>
      <c r="C1053" s="32">
        <v>31633390.280000001</v>
      </c>
      <c r="D1053" s="33">
        <v>2.2572884253591777E-2</v>
      </c>
    </row>
    <row r="1054" spans="1:4" x14ac:dyDescent="0.55000000000000004">
      <c r="A1054" s="55"/>
      <c r="B1054" s="31" t="s">
        <v>682</v>
      </c>
      <c r="C1054" s="32">
        <v>30326522.350000001</v>
      </c>
      <c r="D1054" s="33">
        <v>2.1640332343805743E-2</v>
      </c>
    </row>
    <row r="1055" spans="1:4" x14ac:dyDescent="0.55000000000000004">
      <c r="A1055" s="55"/>
      <c r="B1055" s="31" t="s">
        <v>1451</v>
      </c>
      <c r="C1055" s="32">
        <v>20057795.379999999</v>
      </c>
      <c r="D1055" s="33">
        <v>1.4312796999859476E-2</v>
      </c>
    </row>
    <row r="1056" spans="1:4" x14ac:dyDescent="0.55000000000000004">
      <c r="A1056" s="55"/>
      <c r="B1056" s="31" t="s">
        <v>1470</v>
      </c>
      <c r="C1056" s="32">
        <v>16653843.619999999</v>
      </c>
      <c r="D1056" s="33">
        <v>1.1883812676548746E-2</v>
      </c>
    </row>
    <row r="1057" spans="1:4" x14ac:dyDescent="0.55000000000000004">
      <c r="A1057" s="55"/>
      <c r="B1057" s="31" t="s">
        <v>1471</v>
      </c>
      <c r="C1057" s="32">
        <v>15769232.279999999</v>
      </c>
      <c r="D1057" s="33">
        <v>1.1252573684759128E-2</v>
      </c>
    </row>
    <row r="1058" spans="1:4" x14ac:dyDescent="0.55000000000000004">
      <c r="A1058" s="55"/>
      <c r="B1058" s="31" t="s">
        <v>1472</v>
      </c>
      <c r="C1058" s="32">
        <v>15498864.640000001</v>
      </c>
      <c r="D1058" s="33">
        <v>1.1059645345759836E-2</v>
      </c>
    </row>
    <row r="1059" spans="1:4" x14ac:dyDescent="0.55000000000000004">
      <c r="A1059" s="55"/>
      <c r="B1059" s="31" t="s">
        <v>1473</v>
      </c>
      <c r="C1059" s="32">
        <v>15014746</v>
      </c>
      <c r="D1059" s="33">
        <v>1.0714189043763795E-2</v>
      </c>
    </row>
    <row r="1060" spans="1:4" x14ac:dyDescent="0.55000000000000004">
      <c r="A1060" s="55"/>
      <c r="B1060" s="31" t="s">
        <v>812</v>
      </c>
      <c r="C1060" s="32">
        <v>13904715.18</v>
      </c>
      <c r="D1060" s="33">
        <v>9.9220957209807028E-3</v>
      </c>
    </row>
    <row r="1061" spans="1:4" x14ac:dyDescent="0.55000000000000004">
      <c r="A1061" s="55"/>
      <c r="B1061" s="31" t="s">
        <v>1474</v>
      </c>
      <c r="C1061" s="32">
        <v>13607073.52</v>
      </c>
      <c r="D1061" s="33">
        <v>9.7097052474728815E-3</v>
      </c>
    </row>
    <row r="1062" spans="1:4" x14ac:dyDescent="0.55000000000000004">
      <c r="A1062" s="55"/>
      <c r="B1062" s="31" t="s">
        <v>816</v>
      </c>
      <c r="C1062" s="32">
        <v>12756576</v>
      </c>
      <c r="D1062" s="33">
        <v>9.1028091194576433E-3</v>
      </c>
    </row>
    <row r="1063" spans="1:4" x14ac:dyDescent="0.55000000000000004">
      <c r="A1063" s="55"/>
      <c r="B1063" s="31" t="s">
        <v>1160</v>
      </c>
      <c r="C1063" s="32">
        <v>12432074.970000001</v>
      </c>
      <c r="D1063" s="33">
        <v>8.8712523964657227E-3</v>
      </c>
    </row>
    <row r="1064" spans="1:4" x14ac:dyDescent="0.55000000000000004">
      <c r="A1064" s="55"/>
      <c r="B1064" s="31" t="s">
        <v>1453</v>
      </c>
      <c r="C1064" s="32">
        <v>11564598.300000001</v>
      </c>
      <c r="D1064" s="33">
        <v>8.252240324371083E-3</v>
      </c>
    </row>
    <row r="1065" spans="1:4" x14ac:dyDescent="0.55000000000000004">
      <c r="A1065" s="54" t="s">
        <v>1475</v>
      </c>
      <c r="B1065" s="31" t="s">
        <v>184</v>
      </c>
      <c r="C1065" s="32">
        <v>73798132.370000005</v>
      </c>
      <c r="D1065" s="33">
        <v>1</v>
      </c>
    </row>
    <row r="1066" spans="1:4" x14ac:dyDescent="0.55000000000000004">
      <c r="A1066" s="55"/>
      <c r="B1066" s="31" t="s">
        <v>1476</v>
      </c>
      <c r="C1066" s="32">
        <v>37763017.07</v>
      </c>
      <c r="D1066" s="33">
        <v>0.5117069478217745</v>
      </c>
    </row>
    <row r="1067" spans="1:4" x14ac:dyDescent="0.55000000000000004">
      <c r="A1067" s="55"/>
      <c r="B1067" s="31" t="s">
        <v>1477</v>
      </c>
      <c r="C1067" s="32">
        <v>4888322.4000000004</v>
      </c>
      <c r="D1067" s="33">
        <v>6.6239107183519635E-2</v>
      </c>
    </row>
    <row r="1068" spans="1:4" x14ac:dyDescent="0.55000000000000004">
      <c r="A1068" s="55"/>
      <c r="B1068" s="31" t="s">
        <v>1478</v>
      </c>
      <c r="C1068" s="32">
        <v>2910438.78</v>
      </c>
      <c r="D1068" s="33">
        <v>3.943783787654679E-2</v>
      </c>
    </row>
    <row r="1069" spans="1:4" x14ac:dyDescent="0.55000000000000004">
      <c r="A1069" s="55"/>
      <c r="B1069" s="31" t="s">
        <v>1464</v>
      </c>
      <c r="C1069" s="32">
        <v>2498944</v>
      </c>
      <c r="D1069" s="33">
        <v>3.3861886740860887E-2</v>
      </c>
    </row>
    <row r="1070" spans="1:4" x14ac:dyDescent="0.55000000000000004">
      <c r="A1070" s="55"/>
      <c r="B1070" s="31" t="s">
        <v>1479</v>
      </c>
      <c r="C1070" s="32">
        <v>2336084</v>
      </c>
      <c r="D1070" s="33">
        <v>3.1655055825635658E-2</v>
      </c>
    </row>
    <row r="1071" spans="1:4" x14ac:dyDescent="0.55000000000000004">
      <c r="A1071" s="55"/>
      <c r="B1071" s="31" t="s">
        <v>1480</v>
      </c>
      <c r="C1071" s="32">
        <v>2135363.1800000002</v>
      </c>
      <c r="D1071" s="33">
        <v>2.8935192686096428E-2</v>
      </c>
    </row>
    <row r="1072" spans="1:4" x14ac:dyDescent="0.55000000000000004">
      <c r="A1072" s="55"/>
      <c r="B1072" s="31" t="s">
        <v>1481</v>
      </c>
      <c r="C1072" s="32">
        <v>1698080</v>
      </c>
      <c r="D1072" s="33">
        <v>2.3009796392764729E-2</v>
      </c>
    </row>
    <row r="1073" spans="1:4" x14ac:dyDescent="0.55000000000000004">
      <c r="A1073" s="55"/>
      <c r="B1073" s="31" t="s">
        <v>1455</v>
      </c>
      <c r="C1073" s="32">
        <v>1525023.99</v>
      </c>
      <c r="D1073" s="33">
        <v>2.0664804664080414E-2</v>
      </c>
    </row>
    <row r="1074" spans="1:4" x14ac:dyDescent="0.55000000000000004">
      <c r="A1074" s="55"/>
      <c r="B1074" s="31" t="s">
        <v>1482</v>
      </c>
      <c r="C1074" s="32">
        <v>1387304.15</v>
      </c>
      <c r="D1074" s="33">
        <v>1.8798634944371017E-2</v>
      </c>
    </row>
    <row r="1075" spans="1:4" x14ac:dyDescent="0.55000000000000004">
      <c r="A1075" s="55"/>
      <c r="B1075" s="31" t="s">
        <v>1483</v>
      </c>
      <c r="C1075" s="32">
        <v>1268468.94</v>
      </c>
      <c r="D1075" s="33">
        <v>1.718836099591662E-2</v>
      </c>
    </row>
    <row r="1076" spans="1:4" x14ac:dyDescent="0.55000000000000004">
      <c r="A1076" s="55"/>
      <c r="B1076" s="31" t="s">
        <v>1484</v>
      </c>
      <c r="C1076" s="32">
        <v>988372.03</v>
      </c>
      <c r="D1076" s="33">
        <v>1.3392913861893169E-2</v>
      </c>
    </row>
    <row r="1077" spans="1:4" x14ac:dyDescent="0.55000000000000004">
      <c r="A1077" s="55"/>
      <c r="B1077" s="31" t="s">
        <v>1485</v>
      </c>
      <c r="C1077" s="32">
        <v>959960</v>
      </c>
      <c r="D1077" s="33">
        <v>1.300791726255443E-2</v>
      </c>
    </row>
    <row r="1078" spans="1:4" x14ac:dyDescent="0.55000000000000004">
      <c r="A1078" s="55"/>
      <c r="B1078" s="31" t="s">
        <v>1486</v>
      </c>
      <c r="C1078" s="32">
        <v>914972.57</v>
      </c>
      <c r="D1078" s="33">
        <v>1.2398316063238877E-2</v>
      </c>
    </row>
    <row r="1079" spans="1:4" x14ac:dyDescent="0.55000000000000004">
      <c r="A1079" s="55"/>
      <c r="B1079" s="31" t="s">
        <v>1487</v>
      </c>
      <c r="C1079" s="32">
        <v>884630</v>
      </c>
      <c r="D1079" s="33">
        <v>1.1987159723294227E-2</v>
      </c>
    </row>
    <row r="1080" spans="1:4" x14ac:dyDescent="0.55000000000000004">
      <c r="A1080" s="55"/>
      <c r="B1080" s="31" t="s">
        <v>1488</v>
      </c>
      <c r="C1080" s="32">
        <v>648522.48</v>
      </c>
      <c r="D1080" s="33">
        <v>8.787789869105599E-3</v>
      </c>
    </row>
    <row r="1081" spans="1:4" x14ac:dyDescent="0.55000000000000004">
      <c r="A1081" s="54" t="s">
        <v>1489</v>
      </c>
      <c r="B1081" s="31" t="s">
        <v>184</v>
      </c>
      <c r="C1081" s="32">
        <v>799137987.24000013</v>
      </c>
      <c r="D1081" s="33">
        <v>1</v>
      </c>
    </row>
    <row r="1082" spans="1:4" x14ac:dyDescent="0.55000000000000004">
      <c r="A1082" s="55"/>
      <c r="B1082" s="31" t="s">
        <v>1159</v>
      </c>
      <c r="C1082" s="32">
        <v>71956175.319999993</v>
      </c>
      <c r="D1082" s="33">
        <v>9.0042241100960013E-2</v>
      </c>
    </row>
    <row r="1083" spans="1:4" x14ac:dyDescent="0.55000000000000004">
      <c r="A1083" s="55"/>
      <c r="B1083" s="31" t="s">
        <v>1459</v>
      </c>
      <c r="C1083" s="32">
        <v>55786913.509999998</v>
      </c>
      <c r="D1083" s="33">
        <v>6.9808862049810003E-2</v>
      </c>
    </row>
    <row r="1084" spans="1:4" x14ac:dyDescent="0.55000000000000004">
      <c r="A1084" s="55"/>
      <c r="B1084" s="31" t="s">
        <v>1157</v>
      </c>
      <c r="C1084" s="32">
        <v>54980631.530000001</v>
      </c>
      <c r="D1084" s="33">
        <v>6.8799922426273058E-2</v>
      </c>
    </row>
    <row r="1085" spans="1:4" x14ac:dyDescent="0.55000000000000004">
      <c r="A1085" s="55"/>
      <c r="B1085" s="31" t="s">
        <v>1162</v>
      </c>
      <c r="C1085" s="32">
        <v>49185697.299999997</v>
      </c>
      <c r="D1085" s="33">
        <v>6.154844105193108E-2</v>
      </c>
    </row>
    <row r="1086" spans="1:4" x14ac:dyDescent="0.55000000000000004">
      <c r="A1086" s="55"/>
      <c r="B1086" s="31" t="s">
        <v>1490</v>
      </c>
      <c r="C1086" s="32">
        <v>48706336.880000003</v>
      </c>
      <c r="D1086" s="33">
        <v>6.0948594182361565E-2</v>
      </c>
    </row>
    <row r="1087" spans="1:4" x14ac:dyDescent="0.55000000000000004">
      <c r="A1087" s="55"/>
      <c r="B1087" s="31" t="s">
        <v>1160</v>
      </c>
      <c r="C1087" s="32">
        <v>41645938.549999997</v>
      </c>
      <c r="D1087" s="33">
        <v>5.21135763972796E-2</v>
      </c>
    </row>
    <row r="1088" spans="1:4" x14ac:dyDescent="0.55000000000000004">
      <c r="A1088" s="55"/>
      <c r="B1088" s="31" t="s">
        <v>641</v>
      </c>
      <c r="C1088" s="32">
        <v>28460080.359999999</v>
      </c>
      <c r="D1088" s="33">
        <v>3.5613474536848364E-2</v>
      </c>
    </row>
    <row r="1089" spans="1:4" x14ac:dyDescent="0.55000000000000004">
      <c r="A1089" s="55"/>
      <c r="B1089" s="31" t="s">
        <v>1491</v>
      </c>
      <c r="C1089" s="32">
        <v>27262945.329999998</v>
      </c>
      <c r="D1089" s="33">
        <v>3.4115441594959856E-2</v>
      </c>
    </row>
    <row r="1090" spans="1:4" x14ac:dyDescent="0.55000000000000004">
      <c r="A1090" s="55"/>
      <c r="B1090" s="31" t="s">
        <v>724</v>
      </c>
      <c r="C1090" s="32">
        <v>24718028.390000001</v>
      </c>
      <c r="D1090" s="33">
        <v>3.0930863986793046E-2</v>
      </c>
    </row>
    <row r="1091" spans="1:4" x14ac:dyDescent="0.55000000000000004">
      <c r="A1091" s="55"/>
      <c r="B1091" s="31" t="s">
        <v>908</v>
      </c>
      <c r="C1091" s="32">
        <v>22081984.800000001</v>
      </c>
      <c r="D1091" s="33">
        <v>2.7632255195707844E-2</v>
      </c>
    </row>
    <row r="1092" spans="1:4" x14ac:dyDescent="0.55000000000000004">
      <c r="A1092" s="55"/>
      <c r="B1092" s="31" t="s">
        <v>1492</v>
      </c>
      <c r="C1092" s="32">
        <v>21518108.440000001</v>
      </c>
      <c r="D1092" s="33">
        <v>2.6926649444256243E-2</v>
      </c>
    </row>
    <row r="1093" spans="1:4" x14ac:dyDescent="0.55000000000000004">
      <c r="A1093" s="55"/>
      <c r="B1093" s="31" t="s">
        <v>1132</v>
      </c>
      <c r="C1093" s="32">
        <v>21017036.550000001</v>
      </c>
      <c r="D1093" s="33">
        <v>2.6299633962573832E-2</v>
      </c>
    </row>
    <row r="1094" spans="1:4" x14ac:dyDescent="0.55000000000000004">
      <c r="A1094" s="55"/>
      <c r="B1094" s="31" t="s">
        <v>907</v>
      </c>
      <c r="C1094" s="32">
        <v>20059160.140000001</v>
      </c>
      <c r="D1094" s="33">
        <v>2.5100996899520129E-2</v>
      </c>
    </row>
    <row r="1095" spans="1:4" x14ac:dyDescent="0.55000000000000004">
      <c r="A1095" s="55"/>
      <c r="B1095" s="31" t="s">
        <v>1493</v>
      </c>
      <c r="C1095" s="32">
        <v>18077783.399999999</v>
      </c>
      <c r="D1095" s="33">
        <v>2.2621604389544317E-2</v>
      </c>
    </row>
    <row r="1096" spans="1:4" x14ac:dyDescent="0.55000000000000004">
      <c r="A1096" s="55"/>
      <c r="B1096" s="31" t="s">
        <v>1451</v>
      </c>
      <c r="C1096" s="32">
        <v>16767093.02</v>
      </c>
      <c r="D1096" s="33">
        <v>2.0981474148049031E-2</v>
      </c>
    </row>
    <row r="1097" spans="1:4" x14ac:dyDescent="0.55000000000000004">
      <c r="A1097" s="54" t="s">
        <v>1494</v>
      </c>
      <c r="B1097" s="31" t="s">
        <v>184</v>
      </c>
      <c r="C1097" s="32">
        <v>7938071.4500000002</v>
      </c>
      <c r="D1097" s="33">
        <v>1</v>
      </c>
    </row>
    <row r="1098" spans="1:4" x14ac:dyDescent="0.55000000000000004">
      <c r="A1098" s="55"/>
      <c r="B1098" s="31" t="s">
        <v>1495</v>
      </c>
      <c r="C1098" s="32">
        <v>2811485.69</v>
      </c>
      <c r="D1098" s="33">
        <v>0.35417742303138378</v>
      </c>
    </row>
    <row r="1099" spans="1:4" x14ac:dyDescent="0.55000000000000004">
      <c r="A1099" s="55"/>
      <c r="B1099" s="31" t="s">
        <v>1496</v>
      </c>
      <c r="C1099" s="32">
        <v>1950396.45</v>
      </c>
      <c r="D1099" s="33">
        <v>0.24570154883148601</v>
      </c>
    </row>
    <row r="1100" spans="1:4" x14ac:dyDescent="0.55000000000000004">
      <c r="A1100" s="55"/>
      <c r="B1100" s="31" t="s">
        <v>1497</v>
      </c>
      <c r="C1100" s="32">
        <v>426298.37</v>
      </c>
      <c r="D1100" s="33">
        <v>5.3703014981050588E-2</v>
      </c>
    </row>
    <row r="1101" spans="1:4" x14ac:dyDescent="0.55000000000000004">
      <c r="A1101" s="55"/>
      <c r="B1101" s="31" t="s">
        <v>1498</v>
      </c>
      <c r="C1101" s="32">
        <v>380269.86</v>
      </c>
      <c r="D1101" s="33">
        <v>4.7904565031346498E-2</v>
      </c>
    </row>
    <row r="1102" spans="1:4" x14ac:dyDescent="0.55000000000000004">
      <c r="A1102" s="55"/>
      <c r="B1102" s="31" t="s">
        <v>1499</v>
      </c>
      <c r="C1102" s="32">
        <v>367493.24</v>
      </c>
      <c r="D1102" s="33">
        <v>4.6295027994488508E-2</v>
      </c>
    </row>
    <row r="1103" spans="1:4" x14ac:dyDescent="0.55000000000000004">
      <c r="A1103" s="55"/>
      <c r="B1103" s="31" t="s">
        <v>1500</v>
      </c>
      <c r="C1103" s="32">
        <v>342788.45</v>
      </c>
      <c r="D1103" s="33">
        <v>4.3182837564406149E-2</v>
      </c>
    </row>
    <row r="1104" spans="1:4" x14ac:dyDescent="0.55000000000000004">
      <c r="A1104" s="55"/>
      <c r="B1104" s="31" t="s">
        <v>1501</v>
      </c>
      <c r="C1104" s="32">
        <v>269929.59999999998</v>
      </c>
      <c r="D1104" s="33">
        <v>3.400443063535287E-2</v>
      </c>
    </row>
    <row r="1105" spans="1:4" x14ac:dyDescent="0.55000000000000004">
      <c r="A1105" s="55"/>
      <c r="B1105" s="31" t="s">
        <v>1502</v>
      </c>
      <c r="C1105" s="32">
        <v>249596.38</v>
      </c>
      <c r="D1105" s="33">
        <v>3.1442949534045826E-2</v>
      </c>
    </row>
    <row r="1106" spans="1:4" x14ac:dyDescent="0.55000000000000004">
      <c r="A1106" s="55"/>
      <c r="B1106" s="31" t="s">
        <v>1503</v>
      </c>
      <c r="C1106" s="32">
        <v>235245.6</v>
      </c>
      <c r="D1106" s="33">
        <v>2.9635107403826657E-2</v>
      </c>
    </row>
    <row r="1107" spans="1:4" x14ac:dyDescent="0.55000000000000004">
      <c r="A1107" s="55"/>
      <c r="B1107" s="31" t="s">
        <v>1504</v>
      </c>
      <c r="C1107" s="32">
        <v>178741.24</v>
      </c>
      <c r="D1107" s="33">
        <v>2.2516960338017616E-2</v>
      </c>
    </row>
    <row r="1108" spans="1:4" x14ac:dyDescent="0.55000000000000004">
      <c r="A1108" s="55"/>
      <c r="B1108" s="31" t="s">
        <v>1505</v>
      </c>
      <c r="C1108" s="32">
        <v>121645.92</v>
      </c>
      <c r="D1108" s="33">
        <v>1.5324366978329477E-2</v>
      </c>
    </row>
    <row r="1109" spans="1:4" x14ac:dyDescent="0.55000000000000004">
      <c r="A1109" s="55"/>
      <c r="B1109" s="31" t="s">
        <v>1506</v>
      </c>
      <c r="C1109" s="32">
        <v>96408</v>
      </c>
      <c r="D1109" s="33">
        <v>1.214501539917482E-2</v>
      </c>
    </row>
    <row r="1110" spans="1:4" x14ac:dyDescent="0.55000000000000004">
      <c r="A1110" s="55"/>
      <c r="B1110" s="31" t="s">
        <v>1507</v>
      </c>
      <c r="C1110" s="32">
        <v>94750</v>
      </c>
      <c r="D1110" s="33">
        <v>1.1936148546508736E-2</v>
      </c>
    </row>
    <row r="1111" spans="1:4" x14ac:dyDescent="0.55000000000000004">
      <c r="A1111" s="55"/>
      <c r="B1111" s="31" t="s">
        <v>1508</v>
      </c>
      <c r="C1111" s="32">
        <v>79820.88</v>
      </c>
      <c r="D1111" s="33">
        <v>1.0055449929214231E-2</v>
      </c>
    </row>
    <row r="1112" spans="1:4" x14ac:dyDescent="0.55000000000000004">
      <c r="A1112" s="55"/>
      <c r="B1112" s="31" t="s">
        <v>662</v>
      </c>
      <c r="C1112" s="32">
        <v>75000</v>
      </c>
      <c r="D1112" s="33">
        <v>9.448138691167866E-3</v>
      </c>
    </row>
    <row r="1113" spans="1:4" x14ac:dyDescent="0.55000000000000004">
      <c r="A1113" s="54" t="s">
        <v>1509</v>
      </c>
      <c r="B1113" s="31" t="s">
        <v>184</v>
      </c>
      <c r="C1113" s="32">
        <v>1458726169.6399999</v>
      </c>
      <c r="D1113" s="33">
        <v>1</v>
      </c>
    </row>
    <row r="1114" spans="1:4" x14ac:dyDescent="0.55000000000000004">
      <c r="A1114" s="55"/>
      <c r="B1114" s="31" t="s">
        <v>1291</v>
      </c>
      <c r="C1114" s="32">
        <v>108132751.12</v>
      </c>
      <c r="D1114" s="33">
        <v>7.4128204025218913E-2</v>
      </c>
    </row>
    <row r="1115" spans="1:4" x14ac:dyDescent="0.55000000000000004">
      <c r="A1115" s="55"/>
      <c r="B1115" s="31" t="s">
        <v>1285</v>
      </c>
      <c r="C1115" s="32">
        <v>99237852.799999997</v>
      </c>
      <c r="D1115" s="33">
        <v>6.8030487740198001E-2</v>
      </c>
    </row>
    <row r="1116" spans="1:4" x14ac:dyDescent="0.55000000000000004">
      <c r="A1116" s="55"/>
      <c r="B1116" s="31" t="s">
        <v>1510</v>
      </c>
      <c r="C1116" s="32">
        <v>85399558.040000007</v>
      </c>
      <c r="D1116" s="33">
        <v>5.8543926761165758E-2</v>
      </c>
    </row>
    <row r="1117" spans="1:4" x14ac:dyDescent="0.55000000000000004">
      <c r="A1117" s="55"/>
      <c r="B1117" s="31" t="s">
        <v>1511</v>
      </c>
      <c r="C1117" s="32">
        <v>58786952.399999999</v>
      </c>
      <c r="D1117" s="33">
        <v>4.0300197270408934E-2</v>
      </c>
    </row>
    <row r="1118" spans="1:4" x14ac:dyDescent="0.55000000000000004">
      <c r="A1118" s="55"/>
      <c r="B1118" s="31" t="s">
        <v>1512</v>
      </c>
      <c r="C1118" s="32">
        <v>45624371</v>
      </c>
      <c r="D1118" s="33">
        <v>3.1276857815788463E-2</v>
      </c>
    </row>
    <row r="1119" spans="1:4" x14ac:dyDescent="0.55000000000000004">
      <c r="A1119" s="55"/>
      <c r="B1119" s="31" t="s">
        <v>1513</v>
      </c>
      <c r="C1119" s="32">
        <v>35836090</v>
      </c>
      <c r="D1119" s="33">
        <v>2.4566701239646653E-2</v>
      </c>
    </row>
    <row r="1120" spans="1:4" x14ac:dyDescent="0.55000000000000004">
      <c r="A1120" s="55"/>
      <c r="B1120" s="31" t="s">
        <v>1514</v>
      </c>
      <c r="C1120" s="32">
        <v>33636054</v>
      </c>
      <c r="D1120" s="33">
        <v>2.3058511391689823E-2</v>
      </c>
    </row>
    <row r="1121" spans="1:4" x14ac:dyDescent="0.55000000000000004">
      <c r="A1121" s="55"/>
      <c r="B1121" s="31" t="s">
        <v>1515</v>
      </c>
      <c r="C1121" s="32">
        <v>28894206.66</v>
      </c>
      <c r="D1121" s="33">
        <v>1.9807834576060855E-2</v>
      </c>
    </row>
    <row r="1122" spans="1:4" x14ac:dyDescent="0.55000000000000004">
      <c r="A1122" s="55"/>
      <c r="B1122" s="31" t="s">
        <v>1516</v>
      </c>
      <c r="C1122" s="32">
        <v>21363000</v>
      </c>
      <c r="D1122" s="33">
        <v>1.4644969319548295E-2</v>
      </c>
    </row>
    <row r="1123" spans="1:4" x14ac:dyDescent="0.55000000000000004">
      <c r="A1123" s="55"/>
      <c r="B1123" s="31" t="s">
        <v>1466</v>
      </c>
      <c r="C1123" s="32">
        <v>20193835</v>
      </c>
      <c r="D1123" s="33">
        <v>1.3843472078782032E-2</v>
      </c>
    </row>
    <row r="1124" spans="1:4" x14ac:dyDescent="0.55000000000000004">
      <c r="A1124" s="55"/>
      <c r="B1124" s="31" t="s">
        <v>1517</v>
      </c>
      <c r="C1124" s="32">
        <v>19606609.239999998</v>
      </c>
      <c r="D1124" s="33">
        <v>1.3440911425369663E-2</v>
      </c>
    </row>
    <row r="1125" spans="1:4" x14ac:dyDescent="0.55000000000000004">
      <c r="A1125" s="55"/>
      <c r="B1125" s="31" t="s">
        <v>1518</v>
      </c>
      <c r="C1125" s="32">
        <v>18108505</v>
      </c>
      <c r="D1125" s="33">
        <v>1.2413916591671905E-2</v>
      </c>
    </row>
    <row r="1126" spans="1:4" x14ac:dyDescent="0.55000000000000004">
      <c r="A1126" s="55"/>
      <c r="B1126" s="31" t="s">
        <v>1519</v>
      </c>
      <c r="C1126" s="32">
        <v>16994840</v>
      </c>
      <c r="D1126" s="33">
        <v>1.1650466244939013E-2</v>
      </c>
    </row>
    <row r="1127" spans="1:4" x14ac:dyDescent="0.55000000000000004">
      <c r="A1127" s="55"/>
      <c r="B1127" s="31" t="s">
        <v>1491</v>
      </c>
      <c r="C1127" s="32">
        <v>16740303.109999999</v>
      </c>
      <c r="D1127" s="33">
        <v>1.1475973666895515E-2</v>
      </c>
    </row>
    <row r="1128" spans="1:4" x14ac:dyDescent="0.55000000000000004">
      <c r="A1128" s="55"/>
      <c r="B1128" s="31" t="s">
        <v>742</v>
      </c>
      <c r="C1128" s="32">
        <v>16027821.199999999</v>
      </c>
      <c r="D1128" s="33">
        <v>1.0987546212292549E-2</v>
      </c>
    </row>
    <row r="1129" spans="1:4" x14ac:dyDescent="0.55000000000000004">
      <c r="A1129" s="54" t="s">
        <v>1520</v>
      </c>
      <c r="B1129" s="31" t="s">
        <v>184</v>
      </c>
      <c r="C1129" s="32">
        <v>466399019.93999958</v>
      </c>
      <c r="D1129" s="33">
        <v>1</v>
      </c>
    </row>
    <row r="1130" spans="1:4" x14ac:dyDescent="0.55000000000000004">
      <c r="A1130" s="55"/>
      <c r="B1130" s="31" t="s">
        <v>1521</v>
      </c>
      <c r="C1130" s="32">
        <v>48663744.600000001</v>
      </c>
      <c r="D1130" s="33">
        <v>0.10433929429410123</v>
      </c>
    </row>
    <row r="1131" spans="1:4" x14ac:dyDescent="0.55000000000000004">
      <c r="A1131" s="55"/>
      <c r="B1131" s="31" t="s">
        <v>1522</v>
      </c>
      <c r="C1131" s="32">
        <v>19552944.629999999</v>
      </c>
      <c r="D1131" s="33">
        <v>4.1923211229121814E-2</v>
      </c>
    </row>
    <row r="1132" spans="1:4" x14ac:dyDescent="0.55000000000000004">
      <c r="A1132" s="55"/>
      <c r="B1132" s="31" t="s">
        <v>763</v>
      </c>
      <c r="C1132" s="32">
        <v>15955578.949999999</v>
      </c>
      <c r="D1132" s="33">
        <v>3.4210146822462498E-2</v>
      </c>
    </row>
    <row r="1133" spans="1:4" x14ac:dyDescent="0.55000000000000004">
      <c r="A1133" s="55"/>
      <c r="B1133" s="31" t="s">
        <v>1523</v>
      </c>
      <c r="C1133" s="32">
        <v>13807023.640000001</v>
      </c>
      <c r="D1133" s="33">
        <v>2.9603457661159367E-2</v>
      </c>
    </row>
    <row r="1134" spans="1:4" x14ac:dyDescent="0.55000000000000004">
      <c r="A1134" s="55"/>
      <c r="B1134" s="31" t="s">
        <v>1524</v>
      </c>
      <c r="C1134" s="32">
        <v>13207758.800000001</v>
      </c>
      <c r="D1134" s="33">
        <v>2.8318581805122849E-2</v>
      </c>
    </row>
    <row r="1135" spans="1:4" x14ac:dyDescent="0.55000000000000004">
      <c r="A1135" s="55"/>
      <c r="B1135" s="31" t="s">
        <v>1525</v>
      </c>
      <c r="C1135" s="32">
        <v>11300000</v>
      </c>
      <c r="D1135" s="33">
        <v>2.4228181271593797E-2</v>
      </c>
    </row>
    <row r="1136" spans="1:4" x14ac:dyDescent="0.55000000000000004">
      <c r="A1136" s="55"/>
      <c r="B1136" s="31" t="s">
        <v>1469</v>
      </c>
      <c r="C1136" s="32">
        <v>10229000</v>
      </c>
      <c r="D1136" s="33">
        <v>2.1931864267887874E-2</v>
      </c>
    </row>
    <row r="1137" spans="1:5" x14ac:dyDescent="0.55000000000000004">
      <c r="A1137" s="55"/>
      <c r="B1137" s="31" t="s">
        <v>1123</v>
      </c>
      <c r="C1137" s="32">
        <v>7786262.5800000001</v>
      </c>
      <c r="D1137" s="33">
        <v>1.6694423116501558E-2</v>
      </c>
    </row>
    <row r="1138" spans="1:5" x14ac:dyDescent="0.55000000000000004">
      <c r="A1138" s="55"/>
      <c r="B1138" s="31" t="s">
        <v>1526</v>
      </c>
      <c r="C1138" s="32">
        <v>6503709</v>
      </c>
      <c r="D1138" s="33">
        <v>1.3944516866344781E-2</v>
      </c>
    </row>
    <row r="1139" spans="1:5" x14ac:dyDescent="0.55000000000000004">
      <c r="A1139" s="55"/>
      <c r="B1139" s="31" t="s">
        <v>1527</v>
      </c>
      <c r="C1139" s="32">
        <v>6288064.4500000002</v>
      </c>
      <c r="D1139" s="33">
        <v>1.3482156224961484E-2</v>
      </c>
    </row>
    <row r="1140" spans="1:5" x14ac:dyDescent="0.55000000000000004">
      <c r="A1140" s="55"/>
      <c r="B1140" s="31" t="s">
        <v>1528</v>
      </c>
      <c r="C1140" s="32">
        <v>5857319.6799999997</v>
      </c>
      <c r="D1140" s="33">
        <v>1.2558602032983519E-2</v>
      </c>
    </row>
    <row r="1141" spans="1:5" x14ac:dyDescent="0.55000000000000004">
      <c r="A1141" s="55"/>
      <c r="B1141" s="31" t="s">
        <v>1529</v>
      </c>
      <c r="C1141" s="32">
        <v>5857234.5</v>
      </c>
      <c r="D1141" s="33">
        <v>1.2558419399666643E-2</v>
      </c>
    </row>
    <row r="1142" spans="1:5" x14ac:dyDescent="0.55000000000000004">
      <c r="A1142" s="55"/>
      <c r="B1142" s="31" t="s">
        <v>1530</v>
      </c>
      <c r="C1142" s="32">
        <v>5760000</v>
      </c>
      <c r="D1142" s="33">
        <v>1.2349940187998254E-2</v>
      </c>
    </row>
    <row r="1143" spans="1:5" x14ac:dyDescent="0.55000000000000004">
      <c r="A1143" s="55"/>
      <c r="B1143" s="31" t="s">
        <v>1531</v>
      </c>
      <c r="C1143" s="32">
        <v>5687655.2000000002</v>
      </c>
      <c r="D1143" s="33">
        <v>1.2194826654506467E-2</v>
      </c>
    </row>
    <row r="1144" spans="1:5" x14ac:dyDescent="0.55000000000000004">
      <c r="A1144" s="55"/>
      <c r="B1144" s="31" t="s">
        <v>1532</v>
      </c>
      <c r="C1144" s="32">
        <v>5585000</v>
      </c>
      <c r="D1144" s="33">
        <v>1.197472499131428E-2</v>
      </c>
    </row>
    <row r="1145" spans="1:5" x14ac:dyDescent="0.55000000000000004">
      <c r="A1145" s="54" t="s">
        <v>1533</v>
      </c>
      <c r="B1145" s="31" t="s">
        <v>184</v>
      </c>
      <c r="C1145" s="32">
        <v>43914658.279999934</v>
      </c>
      <c r="D1145" s="33">
        <v>1</v>
      </c>
    </row>
    <row r="1146" spans="1:5" x14ac:dyDescent="0.55000000000000004">
      <c r="A1146" s="55"/>
      <c r="B1146" s="31" t="s">
        <v>1152</v>
      </c>
      <c r="C1146" s="32">
        <v>7159352.5499999998</v>
      </c>
      <c r="D1146" s="33">
        <v>0.16302876602960123</v>
      </c>
      <c r="E1146" t="s">
        <v>84</v>
      </c>
    </row>
    <row r="1147" spans="1:5" x14ac:dyDescent="0.55000000000000004">
      <c r="A1147" s="55"/>
      <c r="B1147" s="31" t="s">
        <v>1106</v>
      </c>
      <c r="C1147" s="32">
        <v>4484225.03</v>
      </c>
      <c r="D1147" s="33">
        <v>0.10211226058981432</v>
      </c>
      <c r="E1147" t="s">
        <v>814</v>
      </c>
    </row>
    <row r="1148" spans="1:5" x14ac:dyDescent="0.55000000000000004">
      <c r="A1148" s="55"/>
      <c r="B1148" s="31" t="s">
        <v>724</v>
      </c>
      <c r="C1148" s="32">
        <v>3996924.61</v>
      </c>
      <c r="D1148" s="33">
        <v>9.1015728381981298E-2</v>
      </c>
      <c r="E1148" t="s">
        <v>84</v>
      </c>
    </row>
    <row r="1149" spans="1:5" x14ac:dyDescent="0.55000000000000004">
      <c r="A1149" s="55"/>
      <c r="B1149" s="31" t="s">
        <v>1534</v>
      </c>
      <c r="C1149" s="32">
        <v>3851524.24</v>
      </c>
      <c r="D1149" s="33">
        <v>8.7704752600889557E-2</v>
      </c>
      <c r="E1149" t="s">
        <v>814</v>
      </c>
    </row>
    <row r="1150" spans="1:5" x14ac:dyDescent="0.55000000000000004">
      <c r="A1150" s="55"/>
      <c r="B1150" s="31" t="s">
        <v>843</v>
      </c>
      <c r="C1150" s="32">
        <v>2122116.6800000002</v>
      </c>
      <c r="D1150" s="33">
        <v>4.83236523547418E-2</v>
      </c>
      <c r="E1150" t="s">
        <v>84</v>
      </c>
    </row>
    <row r="1151" spans="1:5" x14ac:dyDescent="0.55000000000000004">
      <c r="A1151" s="55"/>
      <c r="B1151" s="31" t="s">
        <v>742</v>
      </c>
      <c r="C1151" s="32">
        <v>2084485.6</v>
      </c>
      <c r="D1151" s="33">
        <v>4.7466738479651063E-2</v>
      </c>
      <c r="E1151" t="s">
        <v>814</v>
      </c>
    </row>
    <row r="1152" spans="1:5" x14ac:dyDescent="0.55000000000000004">
      <c r="A1152" s="55"/>
      <c r="B1152" s="31" t="s">
        <v>1162</v>
      </c>
      <c r="C1152" s="32">
        <v>1393684.07</v>
      </c>
      <c r="D1152" s="33">
        <v>3.173619298398881E-2</v>
      </c>
      <c r="E1152" t="s">
        <v>1535</v>
      </c>
    </row>
    <row r="1153" spans="1:5" x14ac:dyDescent="0.55000000000000004">
      <c r="A1153" s="55"/>
      <c r="B1153" s="31" t="s">
        <v>1536</v>
      </c>
      <c r="C1153" s="32">
        <v>1156978.32</v>
      </c>
      <c r="D1153" s="33">
        <v>2.6346062233323198E-2</v>
      </c>
      <c r="E1153" t="s">
        <v>814</v>
      </c>
    </row>
    <row r="1154" spans="1:5" x14ac:dyDescent="0.55000000000000004">
      <c r="A1154" s="55"/>
      <c r="B1154" s="31" t="s">
        <v>1251</v>
      </c>
      <c r="C1154" s="32">
        <v>872256.93</v>
      </c>
      <c r="D1154" s="33">
        <v>1.9862546224053219E-2</v>
      </c>
      <c r="E1154" t="s">
        <v>107</v>
      </c>
    </row>
    <row r="1155" spans="1:5" x14ac:dyDescent="0.55000000000000004">
      <c r="A1155" s="55"/>
      <c r="B1155" s="31" t="s">
        <v>1537</v>
      </c>
      <c r="C1155" s="32">
        <v>703456.91</v>
      </c>
      <c r="D1155" s="33">
        <v>1.6018726720239004E-2</v>
      </c>
      <c r="E1155" t="s">
        <v>84</v>
      </c>
    </row>
    <row r="1156" spans="1:5" x14ac:dyDescent="0.55000000000000004">
      <c r="A1156" s="55"/>
      <c r="B1156" s="31" t="s">
        <v>852</v>
      </c>
      <c r="C1156" s="32">
        <v>603343.03</v>
      </c>
      <c r="D1156" s="33">
        <v>1.3738989522657421E-2</v>
      </c>
      <c r="E1156" t="s">
        <v>815</v>
      </c>
    </row>
    <row r="1157" spans="1:5" x14ac:dyDescent="0.55000000000000004">
      <c r="A1157" s="55"/>
      <c r="B1157" s="31" t="s">
        <v>1266</v>
      </c>
      <c r="C1157" s="32">
        <v>587301.28</v>
      </c>
      <c r="D1157" s="33">
        <v>1.337369577728161E-2</v>
      </c>
    </row>
    <row r="1158" spans="1:5" x14ac:dyDescent="0.55000000000000004">
      <c r="A1158" s="55"/>
      <c r="B1158" s="31" t="s">
        <v>1538</v>
      </c>
      <c r="C1158" s="32">
        <v>497900</v>
      </c>
      <c r="D1158" s="33">
        <v>1.1337899906345365E-2</v>
      </c>
    </row>
    <row r="1159" spans="1:5" x14ac:dyDescent="0.55000000000000004">
      <c r="A1159" s="55"/>
      <c r="B1159" s="31" t="s">
        <v>1159</v>
      </c>
      <c r="C1159" s="32">
        <v>476375.88</v>
      </c>
      <c r="D1159" s="33">
        <v>1.0847764702223723E-2</v>
      </c>
    </row>
    <row r="1160" spans="1:5" x14ac:dyDescent="0.55000000000000004">
      <c r="A1160" s="55"/>
      <c r="B1160" s="31" t="s">
        <v>1539</v>
      </c>
      <c r="C1160" s="32">
        <v>421559.85</v>
      </c>
      <c r="D1160" s="33">
        <v>9.5995247717091114E-3</v>
      </c>
    </row>
    <row r="1161" spans="1:5" x14ac:dyDescent="0.55000000000000004">
      <c r="A1161" s="54" t="s">
        <v>1540</v>
      </c>
      <c r="B1161" s="31" t="s">
        <v>184</v>
      </c>
      <c r="C1161" s="32">
        <v>27425592.259999998</v>
      </c>
      <c r="D1161" s="33">
        <v>1</v>
      </c>
    </row>
    <row r="1162" spans="1:5" x14ac:dyDescent="0.55000000000000004">
      <c r="A1162" s="55"/>
      <c r="B1162" s="31" t="s">
        <v>1541</v>
      </c>
      <c r="C1162" s="32">
        <v>2744088</v>
      </c>
      <c r="D1162" s="33">
        <v>0.10005574260659558</v>
      </c>
    </row>
    <row r="1163" spans="1:5" x14ac:dyDescent="0.55000000000000004">
      <c r="A1163" s="55"/>
      <c r="B1163" s="31" t="s">
        <v>1542</v>
      </c>
      <c r="C1163" s="32">
        <v>1007090</v>
      </c>
      <c r="D1163" s="33">
        <v>3.6720811366718689E-2</v>
      </c>
    </row>
    <row r="1164" spans="1:5" x14ac:dyDescent="0.55000000000000004">
      <c r="A1164" s="55"/>
      <c r="B1164" s="31" t="s">
        <v>909</v>
      </c>
      <c r="C1164" s="32">
        <v>972596.35</v>
      </c>
      <c r="D1164" s="33">
        <v>3.5463093769483471E-2</v>
      </c>
    </row>
    <row r="1165" spans="1:5" x14ac:dyDescent="0.55000000000000004">
      <c r="A1165" s="55"/>
      <c r="B1165" s="31" t="s">
        <v>1161</v>
      </c>
      <c r="C1165" s="32">
        <v>971041.16</v>
      </c>
      <c r="D1165" s="33">
        <v>3.5406387974937392E-2</v>
      </c>
    </row>
    <row r="1166" spans="1:5" x14ac:dyDescent="0.55000000000000004">
      <c r="A1166" s="55"/>
      <c r="B1166" s="31" t="s">
        <v>683</v>
      </c>
      <c r="C1166" s="32">
        <v>916593.27</v>
      </c>
      <c r="D1166" s="33">
        <v>3.3421093018174988E-2</v>
      </c>
    </row>
    <row r="1167" spans="1:5" x14ac:dyDescent="0.55000000000000004">
      <c r="A1167" s="55"/>
      <c r="B1167" s="31" t="s">
        <v>1543</v>
      </c>
      <c r="C1167" s="32">
        <v>913110.35</v>
      </c>
      <c r="D1167" s="33">
        <v>3.329409776618622E-2</v>
      </c>
    </row>
    <row r="1168" spans="1:5" x14ac:dyDescent="0.55000000000000004">
      <c r="A1168" s="55"/>
      <c r="B1168" s="31" t="s">
        <v>1544</v>
      </c>
      <c r="C1168" s="32">
        <v>902820.48</v>
      </c>
      <c r="D1168" s="33">
        <v>3.2918905504066592E-2</v>
      </c>
    </row>
    <row r="1169" spans="1:4" x14ac:dyDescent="0.55000000000000004">
      <c r="A1169" s="55"/>
      <c r="B1169" s="31" t="s">
        <v>1545</v>
      </c>
      <c r="C1169" s="32">
        <v>879057</v>
      </c>
      <c r="D1169" s="33">
        <v>3.2052434516869031E-2</v>
      </c>
    </row>
    <row r="1170" spans="1:4" x14ac:dyDescent="0.55000000000000004">
      <c r="A1170" s="55"/>
      <c r="B1170" s="31" t="s">
        <v>1546</v>
      </c>
      <c r="C1170" s="32">
        <v>874746.78</v>
      </c>
      <c r="D1170" s="33">
        <v>3.1895274009298646E-2</v>
      </c>
    </row>
    <row r="1171" spans="1:4" x14ac:dyDescent="0.55000000000000004">
      <c r="A1171" s="55"/>
      <c r="B1171" s="31" t="s">
        <v>1547</v>
      </c>
      <c r="C1171" s="32">
        <v>778866.01</v>
      </c>
      <c r="D1171" s="33">
        <v>2.8399241212958951E-2</v>
      </c>
    </row>
    <row r="1172" spans="1:4" x14ac:dyDescent="0.55000000000000004">
      <c r="A1172" s="55"/>
      <c r="B1172" s="31" t="s">
        <v>1548</v>
      </c>
      <c r="C1172" s="32">
        <v>695572.08</v>
      </c>
      <c r="D1172" s="33">
        <v>2.536215347350898E-2</v>
      </c>
    </row>
    <row r="1173" spans="1:4" x14ac:dyDescent="0.55000000000000004">
      <c r="A1173" s="55"/>
      <c r="B1173" s="31" t="s">
        <v>1549</v>
      </c>
      <c r="C1173" s="32">
        <v>656631.25</v>
      </c>
      <c r="D1173" s="33">
        <v>2.3942281492957632E-2</v>
      </c>
    </row>
    <row r="1174" spans="1:4" x14ac:dyDescent="0.55000000000000004">
      <c r="A1174" s="55"/>
      <c r="B1174" s="31" t="s">
        <v>1550</v>
      </c>
      <c r="C1174" s="32">
        <v>601637.6</v>
      </c>
      <c r="D1174" s="33">
        <v>2.193708687478314E-2</v>
      </c>
    </row>
    <row r="1175" spans="1:4" x14ac:dyDescent="0.55000000000000004">
      <c r="A1175" s="55"/>
      <c r="B1175" s="31" t="s">
        <v>1551</v>
      </c>
      <c r="C1175" s="32">
        <v>576997</v>
      </c>
      <c r="D1175" s="33">
        <v>2.1038634080531613E-2</v>
      </c>
    </row>
    <row r="1176" spans="1:4" x14ac:dyDescent="0.55000000000000004">
      <c r="A1176" s="55"/>
      <c r="B1176" s="31" t="s">
        <v>1552</v>
      </c>
      <c r="C1176" s="32">
        <v>550932</v>
      </c>
      <c r="D1176" s="33">
        <v>2.0088244395127606E-2</v>
      </c>
    </row>
    <row r="1177" spans="1:4" x14ac:dyDescent="0.55000000000000004">
      <c r="A1177" s="54" t="s">
        <v>1553</v>
      </c>
      <c r="B1177" s="31" t="s">
        <v>184</v>
      </c>
      <c r="C1177" s="32">
        <v>31713930.049999993</v>
      </c>
      <c r="D1177" s="33">
        <v>1</v>
      </c>
    </row>
    <row r="1178" spans="1:4" x14ac:dyDescent="0.55000000000000004">
      <c r="A1178" s="55"/>
      <c r="B1178" s="31" t="s">
        <v>1554</v>
      </c>
      <c r="C1178" s="32">
        <v>6964284.3600000003</v>
      </c>
      <c r="D1178" s="33">
        <v>0.21959701459327655</v>
      </c>
    </row>
    <row r="1179" spans="1:4" x14ac:dyDescent="0.55000000000000004">
      <c r="A1179" s="55"/>
      <c r="B1179" s="31" t="s">
        <v>1555</v>
      </c>
      <c r="C1179" s="32">
        <v>3184248.3</v>
      </c>
      <c r="D1179" s="33">
        <v>0.10040535168551273</v>
      </c>
    </row>
    <row r="1180" spans="1:4" x14ac:dyDescent="0.55000000000000004">
      <c r="A1180" s="55"/>
      <c r="B1180" s="31" t="s">
        <v>1556</v>
      </c>
      <c r="C1180" s="32">
        <v>2518498.3199999998</v>
      </c>
      <c r="D1180" s="33">
        <v>7.9412999777364407E-2</v>
      </c>
    </row>
    <row r="1181" spans="1:4" x14ac:dyDescent="0.55000000000000004">
      <c r="A1181" s="55"/>
      <c r="B1181" s="31" t="s">
        <v>1557</v>
      </c>
      <c r="C1181" s="32">
        <v>1256384.17</v>
      </c>
      <c r="D1181" s="33">
        <v>3.9616161353045555E-2</v>
      </c>
    </row>
    <row r="1182" spans="1:4" x14ac:dyDescent="0.55000000000000004">
      <c r="A1182" s="55"/>
      <c r="B1182" s="31" t="s">
        <v>1558</v>
      </c>
      <c r="C1182" s="32">
        <v>836974.95</v>
      </c>
      <c r="D1182" s="33">
        <v>2.6391397997045155E-2</v>
      </c>
    </row>
    <row r="1183" spans="1:4" x14ac:dyDescent="0.55000000000000004">
      <c r="A1183" s="55"/>
      <c r="B1183" s="31" t="s">
        <v>1465</v>
      </c>
      <c r="C1183" s="32">
        <v>767985</v>
      </c>
      <c r="D1183" s="33">
        <v>2.4216014817122929E-2</v>
      </c>
    </row>
    <row r="1184" spans="1:4" x14ac:dyDescent="0.55000000000000004">
      <c r="A1184" s="55"/>
      <c r="B1184" s="31" t="s">
        <v>1559</v>
      </c>
      <c r="C1184" s="32">
        <v>727331.19</v>
      </c>
      <c r="D1184" s="33">
        <v>2.2934123549282412E-2</v>
      </c>
    </row>
    <row r="1185" spans="1:4" x14ac:dyDescent="0.55000000000000004">
      <c r="A1185" s="55"/>
      <c r="B1185" s="31" t="s">
        <v>1560</v>
      </c>
      <c r="C1185" s="32">
        <v>680524</v>
      </c>
      <c r="D1185" s="33">
        <v>2.1458204609995982E-2</v>
      </c>
    </row>
    <row r="1186" spans="1:4" x14ac:dyDescent="0.55000000000000004">
      <c r="A1186" s="55"/>
      <c r="B1186" s="31" t="s">
        <v>1561</v>
      </c>
      <c r="C1186" s="32">
        <v>594405.79</v>
      </c>
      <c r="D1186" s="33">
        <v>1.8742735102929956E-2</v>
      </c>
    </row>
    <row r="1187" spans="1:4" x14ac:dyDescent="0.55000000000000004">
      <c r="A1187" s="55"/>
      <c r="B1187" s="31" t="s">
        <v>1562</v>
      </c>
      <c r="C1187" s="32">
        <v>549208.34</v>
      </c>
      <c r="D1187" s="33">
        <v>1.7317574300445306E-2</v>
      </c>
    </row>
    <row r="1188" spans="1:4" x14ac:dyDescent="0.55000000000000004">
      <c r="A1188" s="55"/>
      <c r="B1188" s="31" t="s">
        <v>1466</v>
      </c>
      <c r="C1188" s="32">
        <v>532208</v>
      </c>
      <c r="D1188" s="33">
        <v>1.6781521532049922E-2</v>
      </c>
    </row>
    <row r="1189" spans="1:4" x14ac:dyDescent="0.55000000000000004">
      <c r="A1189" s="55"/>
      <c r="B1189" s="31" t="s">
        <v>1563</v>
      </c>
      <c r="C1189" s="32">
        <v>478990</v>
      </c>
      <c r="D1189" s="33">
        <v>1.5103457668123352E-2</v>
      </c>
    </row>
    <row r="1190" spans="1:4" x14ac:dyDescent="0.55000000000000004">
      <c r="A1190" s="55"/>
      <c r="B1190" s="31" t="s">
        <v>1564</v>
      </c>
      <c r="C1190" s="32">
        <v>440000</v>
      </c>
      <c r="D1190" s="33">
        <v>1.387402946611469E-2</v>
      </c>
    </row>
    <row r="1191" spans="1:4" x14ac:dyDescent="0.55000000000000004">
      <c r="A1191" s="55"/>
      <c r="B1191" s="31" t="s">
        <v>1565</v>
      </c>
      <c r="C1191" s="32">
        <v>398400</v>
      </c>
      <c r="D1191" s="33">
        <v>1.2562303043863845E-2</v>
      </c>
    </row>
    <row r="1192" spans="1:4" x14ac:dyDescent="0.55000000000000004">
      <c r="A1192" s="55"/>
      <c r="B1192" s="31" t="s">
        <v>1566</v>
      </c>
      <c r="C1192" s="32">
        <v>360061</v>
      </c>
      <c r="D1192" s="33">
        <v>1.1353402099088002E-2</v>
      </c>
    </row>
    <row r="1193" spans="1:4" x14ac:dyDescent="0.55000000000000004">
      <c r="A1193" s="54" t="s">
        <v>1567</v>
      </c>
      <c r="B1193" s="31" t="s">
        <v>184</v>
      </c>
      <c r="C1193" s="32">
        <v>68897063.889999956</v>
      </c>
      <c r="D1193" s="33">
        <v>1</v>
      </c>
    </row>
    <row r="1194" spans="1:4" x14ac:dyDescent="0.55000000000000004">
      <c r="A1194" s="55"/>
      <c r="B1194" s="31" t="s">
        <v>1157</v>
      </c>
      <c r="C1194" s="32">
        <v>10387450.82</v>
      </c>
      <c r="D1194" s="33">
        <v>0.15076768491302406</v>
      </c>
    </row>
    <row r="1195" spans="1:4" x14ac:dyDescent="0.55000000000000004">
      <c r="A1195" s="55"/>
      <c r="B1195" s="31" t="s">
        <v>1568</v>
      </c>
      <c r="C1195" s="32">
        <v>4585498.25</v>
      </c>
      <c r="D1195" s="33">
        <v>6.6555786140917991E-2</v>
      </c>
    </row>
    <row r="1196" spans="1:4" x14ac:dyDescent="0.55000000000000004">
      <c r="A1196" s="55"/>
      <c r="B1196" s="31" t="s">
        <v>1569</v>
      </c>
      <c r="C1196" s="32">
        <v>3230815.42</v>
      </c>
      <c r="D1196" s="33">
        <v>4.689336870956174E-2</v>
      </c>
    </row>
    <row r="1197" spans="1:4" x14ac:dyDescent="0.55000000000000004">
      <c r="A1197" s="55"/>
      <c r="B1197" s="31" t="s">
        <v>1570</v>
      </c>
      <c r="C1197" s="32">
        <v>2126796</v>
      </c>
      <c r="D1197" s="33">
        <v>3.086918193488784E-2</v>
      </c>
    </row>
    <row r="1198" spans="1:4" x14ac:dyDescent="0.55000000000000004">
      <c r="A1198" s="55"/>
      <c r="B1198" s="31" t="s">
        <v>1571</v>
      </c>
      <c r="C1198" s="32">
        <v>1849132.98</v>
      </c>
      <c r="D1198" s="33">
        <v>2.6839067960171693E-2</v>
      </c>
    </row>
    <row r="1199" spans="1:4" x14ac:dyDescent="0.55000000000000004">
      <c r="A1199" s="55"/>
      <c r="B1199" s="31" t="s">
        <v>1572</v>
      </c>
      <c r="C1199" s="32">
        <v>1606086.48</v>
      </c>
      <c r="D1199" s="33">
        <v>2.3311392232392574E-2</v>
      </c>
    </row>
    <row r="1200" spans="1:4" x14ac:dyDescent="0.55000000000000004">
      <c r="A1200" s="55"/>
      <c r="B1200" s="31" t="s">
        <v>1573</v>
      </c>
      <c r="C1200" s="32">
        <v>1459603.43</v>
      </c>
      <c r="D1200" s="33">
        <v>2.1185277682230136E-2</v>
      </c>
    </row>
    <row r="1201" spans="1:4" x14ac:dyDescent="0.55000000000000004">
      <c r="A1201" s="55"/>
      <c r="B1201" s="31" t="s">
        <v>1574</v>
      </c>
      <c r="C1201" s="32">
        <v>1312778.75</v>
      </c>
      <c r="D1201" s="33">
        <v>1.9054204575335219E-2</v>
      </c>
    </row>
    <row r="1202" spans="1:4" x14ac:dyDescent="0.55000000000000004">
      <c r="A1202" s="55"/>
      <c r="B1202" s="31" t="s">
        <v>1575</v>
      </c>
      <c r="C1202" s="32">
        <v>1297115.6399999999</v>
      </c>
      <c r="D1202" s="33">
        <v>1.8826863827912255E-2</v>
      </c>
    </row>
    <row r="1203" spans="1:4" x14ac:dyDescent="0.55000000000000004">
      <c r="A1203" s="55"/>
      <c r="B1203" s="31" t="s">
        <v>1576</v>
      </c>
      <c r="C1203" s="32">
        <v>1217365.33</v>
      </c>
      <c r="D1203" s="33">
        <v>1.7669335400760006E-2</v>
      </c>
    </row>
    <row r="1204" spans="1:4" x14ac:dyDescent="0.55000000000000004">
      <c r="A1204" s="55"/>
      <c r="B1204" s="31" t="s">
        <v>1577</v>
      </c>
      <c r="C1204" s="32">
        <v>1177293.04</v>
      </c>
      <c r="D1204" s="33">
        <v>1.7087709889635483E-2</v>
      </c>
    </row>
    <row r="1205" spans="1:4" x14ac:dyDescent="0.55000000000000004">
      <c r="A1205" s="55"/>
      <c r="B1205" s="31" t="s">
        <v>1578</v>
      </c>
      <c r="C1205" s="32">
        <v>1124359.77</v>
      </c>
      <c r="D1205" s="33">
        <v>1.631941488530101E-2</v>
      </c>
    </row>
    <row r="1206" spans="1:4" x14ac:dyDescent="0.55000000000000004">
      <c r="A1206" s="55"/>
      <c r="B1206" s="31" t="s">
        <v>1163</v>
      </c>
      <c r="C1206" s="32">
        <v>1003343.76</v>
      </c>
      <c r="D1206" s="33">
        <v>1.4562939309023734E-2</v>
      </c>
    </row>
    <row r="1207" spans="1:4" x14ac:dyDescent="0.55000000000000004">
      <c r="A1207" s="55"/>
      <c r="B1207" s="31" t="s">
        <v>1579</v>
      </c>
      <c r="C1207" s="32">
        <v>885644.23</v>
      </c>
      <c r="D1207" s="33">
        <v>1.2854600472002792E-2</v>
      </c>
    </row>
    <row r="1208" spans="1:4" x14ac:dyDescent="0.55000000000000004">
      <c r="A1208" s="55"/>
      <c r="B1208" s="31" t="s">
        <v>1580</v>
      </c>
      <c r="C1208" s="32">
        <v>816842.22</v>
      </c>
      <c r="D1208" s="33">
        <v>1.1855980122812757E-2</v>
      </c>
    </row>
    <row r="1209" spans="1:4" x14ac:dyDescent="0.55000000000000004">
      <c r="A1209" s="54" t="s">
        <v>1581</v>
      </c>
      <c r="B1209" s="31" t="s">
        <v>184</v>
      </c>
      <c r="C1209" s="32">
        <v>13232426.170000007</v>
      </c>
      <c r="D1209" s="33">
        <v>1</v>
      </c>
    </row>
    <row r="1210" spans="1:4" x14ac:dyDescent="0.55000000000000004">
      <c r="A1210" s="55"/>
      <c r="B1210" s="31" t="s">
        <v>1582</v>
      </c>
      <c r="C1210" s="32">
        <v>2529867.9300000002</v>
      </c>
      <c r="D1210" s="33">
        <v>0.19118700512651329</v>
      </c>
    </row>
    <row r="1211" spans="1:4" x14ac:dyDescent="0.55000000000000004">
      <c r="A1211" s="55"/>
      <c r="B1211" s="31" t="s">
        <v>1583</v>
      </c>
      <c r="C1211" s="32">
        <v>1109385.03</v>
      </c>
      <c r="D1211" s="33">
        <v>8.38383691507118E-2</v>
      </c>
    </row>
    <row r="1212" spans="1:4" x14ac:dyDescent="0.55000000000000004">
      <c r="A1212" s="55"/>
      <c r="B1212" s="31" t="s">
        <v>1584</v>
      </c>
      <c r="C1212" s="32">
        <v>744484.36</v>
      </c>
      <c r="D1212" s="33">
        <v>5.6262120826176473E-2</v>
      </c>
    </row>
    <row r="1213" spans="1:4" x14ac:dyDescent="0.55000000000000004">
      <c r="A1213" s="55"/>
      <c r="B1213" s="31" t="s">
        <v>1585</v>
      </c>
      <c r="C1213" s="32">
        <v>728110.4</v>
      </c>
      <c r="D1213" s="33">
        <v>5.502470904774371E-2</v>
      </c>
    </row>
    <row r="1214" spans="1:4" x14ac:dyDescent="0.55000000000000004">
      <c r="A1214" s="55"/>
      <c r="B1214" s="31" t="s">
        <v>1586</v>
      </c>
      <c r="C1214" s="32">
        <v>591606.56999999995</v>
      </c>
      <c r="D1214" s="33">
        <v>4.4708850999770941E-2</v>
      </c>
    </row>
    <row r="1215" spans="1:4" x14ac:dyDescent="0.55000000000000004">
      <c r="A1215" s="55"/>
      <c r="B1215" s="31" t="s">
        <v>1587</v>
      </c>
      <c r="C1215" s="32">
        <v>566423.5</v>
      </c>
      <c r="D1215" s="33">
        <v>4.280571776657037E-2</v>
      </c>
    </row>
    <row r="1216" spans="1:4" x14ac:dyDescent="0.55000000000000004">
      <c r="A1216" s="55"/>
      <c r="B1216" s="31" t="s">
        <v>1588</v>
      </c>
      <c r="C1216" s="32">
        <v>541892.38</v>
      </c>
      <c r="D1216" s="33">
        <v>4.0951853653909312E-2</v>
      </c>
    </row>
    <row r="1217" spans="1:4" x14ac:dyDescent="0.55000000000000004">
      <c r="A1217" s="55"/>
      <c r="B1217" s="31" t="s">
        <v>1589</v>
      </c>
      <c r="C1217" s="32">
        <v>526646.14</v>
      </c>
      <c r="D1217" s="33">
        <v>3.9799665853718476E-2</v>
      </c>
    </row>
    <row r="1218" spans="1:4" x14ac:dyDescent="0.55000000000000004">
      <c r="A1218" s="55"/>
      <c r="B1218" s="31" t="s">
        <v>1579</v>
      </c>
      <c r="C1218" s="32">
        <v>484952.06</v>
      </c>
      <c r="D1218" s="33">
        <v>3.6648763708915504E-2</v>
      </c>
    </row>
    <row r="1219" spans="1:4" x14ac:dyDescent="0.55000000000000004">
      <c r="A1219" s="55"/>
      <c r="B1219" s="31" t="s">
        <v>1572</v>
      </c>
      <c r="C1219" s="32">
        <v>424992.17</v>
      </c>
      <c r="D1219" s="33">
        <v>3.2117479027657388E-2</v>
      </c>
    </row>
    <row r="1220" spans="1:4" x14ac:dyDescent="0.55000000000000004">
      <c r="A1220" s="55"/>
      <c r="B1220" s="31" t="s">
        <v>1590</v>
      </c>
      <c r="C1220" s="32">
        <v>329111.46999999997</v>
      </c>
      <c r="D1220" s="33">
        <v>2.4871589364779338E-2</v>
      </c>
    </row>
    <row r="1221" spans="1:4" x14ac:dyDescent="0.55000000000000004">
      <c r="A1221" s="55"/>
      <c r="B1221" s="31" t="s">
        <v>1591</v>
      </c>
      <c r="C1221" s="32">
        <v>310632</v>
      </c>
      <c r="D1221" s="33">
        <v>2.3475060129506078E-2</v>
      </c>
    </row>
    <row r="1222" spans="1:4" x14ac:dyDescent="0.55000000000000004">
      <c r="A1222" s="55"/>
      <c r="B1222" s="31" t="s">
        <v>1580</v>
      </c>
      <c r="C1222" s="32">
        <v>246166</v>
      </c>
      <c r="D1222" s="33">
        <v>1.8603240013392031E-2</v>
      </c>
    </row>
    <row r="1223" spans="1:4" x14ac:dyDescent="0.55000000000000004">
      <c r="A1223" s="55"/>
      <c r="B1223" s="31" t="s">
        <v>1592</v>
      </c>
      <c r="C1223" s="32">
        <v>211593.60000000001</v>
      </c>
      <c r="D1223" s="33">
        <v>1.5990536979508415E-2</v>
      </c>
    </row>
    <row r="1224" spans="1:4" x14ac:dyDescent="0.55000000000000004">
      <c r="A1224" s="55"/>
      <c r="B1224" s="31" t="s">
        <v>1593</v>
      </c>
      <c r="C1224" s="32">
        <v>199356.79999999999</v>
      </c>
      <c r="D1224" s="33">
        <v>1.5065778371918918E-2</v>
      </c>
    </row>
    <row r="1225" spans="1:4" x14ac:dyDescent="0.55000000000000004">
      <c r="A1225" s="54" t="s">
        <v>1594</v>
      </c>
      <c r="B1225" s="31" t="s">
        <v>184</v>
      </c>
      <c r="C1225" s="32">
        <v>63549722.020000041</v>
      </c>
      <c r="D1225" s="33">
        <v>1</v>
      </c>
    </row>
    <row r="1226" spans="1:4" x14ac:dyDescent="0.55000000000000004">
      <c r="A1226" s="55"/>
      <c r="B1226" s="31" t="s">
        <v>1595</v>
      </c>
      <c r="C1226" s="32">
        <v>2570143.29</v>
      </c>
      <c r="D1226" s="33">
        <v>4.0443029620037325E-2</v>
      </c>
    </row>
    <row r="1227" spans="1:4" x14ac:dyDescent="0.55000000000000004">
      <c r="A1227" s="55"/>
      <c r="B1227" s="31" t="s">
        <v>1596</v>
      </c>
      <c r="C1227" s="32">
        <v>2219700.44</v>
      </c>
      <c r="D1227" s="33">
        <v>3.4928562540390458E-2</v>
      </c>
    </row>
    <row r="1228" spans="1:4" x14ac:dyDescent="0.55000000000000004">
      <c r="A1228" s="55"/>
      <c r="B1228" s="31" t="s">
        <v>925</v>
      </c>
      <c r="C1228" s="32">
        <v>1925676.74</v>
      </c>
      <c r="D1228" s="33">
        <v>3.0301890846886174E-2</v>
      </c>
    </row>
    <row r="1229" spans="1:4" x14ac:dyDescent="0.55000000000000004">
      <c r="A1229" s="55"/>
      <c r="B1229" s="31" t="s">
        <v>1597</v>
      </c>
      <c r="C1229" s="32">
        <v>1889252.74</v>
      </c>
      <c r="D1229" s="33">
        <v>2.9728733343718231E-2</v>
      </c>
    </row>
    <row r="1230" spans="1:4" x14ac:dyDescent="0.55000000000000004">
      <c r="A1230" s="55"/>
      <c r="B1230" s="31" t="s">
        <v>886</v>
      </c>
      <c r="C1230" s="32">
        <v>1180961.42</v>
      </c>
      <c r="D1230" s="33">
        <v>1.8583266495301645E-2</v>
      </c>
    </row>
    <row r="1231" spans="1:4" x14ac:dyDescent="0.55000000000000004">
      <c r="A1231" s="55"/>
      <c r="B1231" s="31" t="s">
        <v>889</v>
      </c>
      <c r="C1231" s="32">
        <v>1033772</v>
      </c>
      <c r="D1231" s="33">
        <v>1.6267136458514429E-2</v>
      </c>
    </row>
    <row r="1232" spans="1:4" x14ac:dyDescent="0.55000000000000004">
      <c r="A1232" s="55"/>
      <c r="B1232" s="31" t="s">
        <v>1598</v>
      </c>
      <c r="C1232" s="32">
        <v>1028861.93</v>
      </c>
      <c r="D1232" s="33">
        <v>1.6189873020627878E-2</v>
      </c>
    </row>
    <row r="1233" spans="1:4" x14ac:dyDescent="0.55000000000000004">
      <c r="A1233" s="55"/>
      <c r="B1233" s="31" t="s">
        <v>1599</v>
      </c>
      <c r="C1233" s="32">
        <v>964247.08</v>
      </c>
      <c r="D1233" s="33">
        <v>1.5173112475559485E-2</v>
      </c>
    </row>
    <row r="1234" spans="1:4" x14ac:dyDescent="0.55000000000000004">
      <c r="A1234" s="55"/>
      <c r="B1234" s="31" t="s">
        <v>1600</v>
      </c>
      <c r="C1234" s="32">
        <v>963289</v>
      </c>
      <c r="D1234" s="33">
        <v>1.5158036406466714E-2</v>
      </c>
    </row>
    <row r="1235" spans="1:4" x14ac:dyDescent="0.55000000000000004">
      <c r="A1235" s="55"/>
      <c r="B1235" s="31" t="s">
        <v>890</v>
      </c>
      <c r="C1235" s="32">
        <v>892995.73</v>
      </c>
      <c r="D1235" s="33">
        <v>1.4051921890688381E-2</v>
      </c>
    </row>
    <row r="1236" spans="1:4" x14ac:dyDescent="0.55000000000000004">
      <c r="A1236" s="55"/>
      <c r="B1236" s="31" t="s">
        <v>1601</v>
      </c>
      <c r="C1236" s="32">
        <v>803471.08</v>
      </c>
      <c r="D1236" s="33">
        <v>1.2643187955206723E-2</v>
      </c>
    </row>
    <row r="1237" spans="1:4" x14ac:dyDescent="0.55000000000000004">
      <c r="A1237" s="55"/>
      <c r="B1237" s="31" t="s">
        <v>888</v>
      </c>
      <c r="C1237" s="32">
        <v>665761.9</v>
      </c>
      <c r="D1237" s="33">
        <v>1.0476236226343758E-2</v>
      </c>
    </row>
    <row r="1238" spans="1:4" x14ac:dyDescent="0.55000000000000004">
      <c r="A1238" s="55"/>
      <c r="B1238" s="31" t="s">
        <v>1602</v>
      </c>
      <c r="C1238" s="32">
        <v>638824.27</v>
      </c>
      <c r="D1238" s="33">
        <v>1.0052353491002723E-2</v>
      </c>
    </row>
    <row r="1239" spans="1:4" x14ac:dyDescent="0.55000000000000004">
      <c r="A1239" s="55"/>
      <c r="B1239" s="31" t="s">
        <v>1603</v>
      </c>
      <c r="C1239" s="32">
        <v>536788</v>
      </c>
      <c r="D1239" s="33">
        <v>8.4467403308399192E-3</v>
      </c>
    </row>
    <row r="1240" spans="1:4" x14ac:dyDescent="0.55000000000000004">
      <c r="A1240" s="55"/>
      <c r="B1240" s="31" t="s">
        <v>1604</v>
      </c>
      <c r="C1240" s="32">
        <v>517711.71</v>
      </c>
      <c r="D1240" s="33">
        <v>8.1465613624095556E-3</v>
      </c>
    </row>
    <row r="1241" spans="1:4" x14ac:dyDescent="0.55000000000000004">
      <c r="A1241" s="54" t="s">
        <v>1605</v>
      </c>
      <c r="B1241" s="31" t="s">
        <v>184</v>
      </c>
      <c r="C1241" s="32">
        <v>113110766.82999988</v>
      </c>
      <c r="D1241" s="33">
        <v>1</v>
      </c>
    </row>
    <row r="1242" spans="1:4" x14ac:dyDescent="0.55000000000000004">
      <c r="A1242" s="55"/>
      <c r="B1242" s="31" t="s">
        <v>1606</v>
      </c>
      <c r="C1242" s="32">
        <v>6182956</v>
      </c>
      <c r="D1242" s="33">
        <v>5.466284221459386E-2</v>
      </c>
    </row>
    <row r="1243" spans="1:4" x14ac:dyDescent="0.55000000000000004">
      <c r="A1243" s="55"/>
      <c r="B1243" s="31" t="s">
        <v>1607</v>
      </c>
      <c r="C1243" s="32">
        <v>3690631.13</v>
      </c>
      <c r="D1243" s="33">
        <v>3.2628468831325697E-2</v>
      </c>
    </row>
    <row r="1244" spans="1:4" x14ac:dyDescent="0.55000000000000004">
      <c r="A1244" s="55"/>
      <c r="B1244" s="31" t="s">
        <v>1608</v>
      </c>
      <c r="C1244" s="32">
        <v>3228096.95</v>
      </c>
      <c r="D1244" s="33">
        <v>2.8539254400526494E-2</v>
      </c>
    </row>
    <row r="1245" spans="1:4" x14ac:dyDescent="0.55000000000000004">
      <c r="A1245" s="55"/>
      <c r="B1245" s="31" t="s">
        <v>1609</v>
      </c>
      <c r="C1245" s="32">
        <v>2863756.99</v>
      </c>
      <c r="D1245" s="33">
        <v>2.5318164399893879E-2</v>
      </c>
    </row>
    <row r="1246" spans="1:4" x14ac:dyDescent="0.55000000000000004">
      <c r="A1246" s="55"/>
      <c r="B1246" s="31" t="s">
        <v>908</v>
      </c>
      <c r="C1246" s="32">
        <v>2063084.04</v>
      </c>
      <c r="D1246" s="33">
        <v>1.8239501842479043E-2</v>
      </c>
    </row>
    <row r="1247" spans="1:4" x14ac:dyDescent="0.55000000000000004">
      <c r="A1247" s="55"/>
      <c r="B1247" s="31" t="s">
        <v>1610</v>
      </c>
      <c r="C1247" s="32">
        <v>1347948.74</v>
      </c>
      <c r="D1247" s="33">
        <v>1.1917068355003755E-2</v>
      </c>
    </row>
    <row r="1248" spans="1:4" x14ac:dyDescent="0.55000000000000004">
      <c r="A1248" s="55"/>
      <c r="B1248" s="31" t="s">
        <v>1495</v>
      </c>
      <c r="C1248" s="32">
        <v>1334129.95</v>
      </c>
      <c r="D1248" s="33">
        <v>1.1794897934032522E-2</v>
      </c>
    </row>
    <row r="1249" spans="1:4" x14ac:dyDescent="0.55000000000000004">
      <c r="A1249" s="55"/>
      <c r="B1249" s="31" t="s">
        <v>1611</v>
      </c>
      <c r="C1249" s="32">
        <v>1219782.43</v>
      </c>
      <c r="D1249" s="33">
        <v>1.078396393363043E-2</v>
      </c>
    </row>
    <row r="1250" spans="1:4" x14ac:dyDescent="0.55000000000000004">
      <c r="A1250" s="55"/>
      <c r="B1250" s="31" t="s">
        <v>1612</v>
      </c>
      <c r="C1250" s="32">
        <v>1173306.48</v>
      </c>
      <c r="D1250" s="33">
        <v>1.0373075109316728E-2</v>
      </c>
    </row>
    <row r="1251" spans="1:4" x14ac:dyDescent="0.55000000000000004">
      <c r="A1251" s="55"/>
      <c r="B1251" s="31" t="s">
        <v>1613</v>
      </c>
      <c r="C1251" s="32">
        <v>1115513.04</v>
      </c>
      <c r="D1251" s="33">
        <v>9.8621295855642402E-3</v>
      </c>
    </row>
    <row r="1252" spans="1:4" x14ac:dyDescent="0.55000000000000004">
      <c r="A1252" s="55"/>
      <c r="B1252" s="31" t="s">
        <v>1614</v>
      </c>
      <c r="C1252" s="32">
        <v>1080000</v>
      </c>
      <c r="D1252" s="33">
        <v>9.5481626574346265E-3</v>
      </c>
    </row>
    <row r="1253" spans="1:4" x14ac:dyDescent="0.55000000000000004">
      <c r="A1253" s="55"/>
      <c r="B1253" s="31" t="s">
        <v>1615</v>
      </c>
      <c r="C1253" s="32">
        <v>1008450</v>
      </c>
      <c r="D1253" s="33">
        <v>8.9155968813795818E-3</v>
      </c>
    </row>
    <row r="1254" spans="1:4" x14ac:dyDescent="0.55000000000000004">
      <c r="A1254" s="55"/>
      <c r="B1254" s="31" t="s">
        <v>1616</v>
      </c>
      <c r="C1254" s="32">
        <v>983321.24</v>
      </c>
      <c r="D1254" s="33">
        <v>8.6934362444725105E-3</v>
      </c>
    </row>
    <row r="1255" spans="1:4" x14ac:dyDescent="0.55000000000000004">
      <c r="A1255" s="55"/>
      <c r="B1255" s="31" t="s">
        <v>1617</v>
      </c>
      <c r="C1255" s="32">
        <v>893507.46</v>
      </c>
      <c r="D1255" s="33">
        <v>7.899402373806725E-3</v>
      </c>
    </row>
    <row r="1256" spans="1:4" x14ac:dyDescent="0.55000000000000004">
      <c r="A1256" s="55"/>
      <c r="B1256" s="31" t="s">
        <v>920</v>
      </c>
      <c r="C1256" s="32">
        <v>883246</v>
      </c>
      <c r="D1256" s="33">
        <v>7.8086819208597258E-3</v>
      </c>
    </row>
    <row r="1257" spans="1:4" x14ac:dyDescent="0.55000000000000004">
      <c r="A1257" s="54" t="s">
        <v>1618</v>
      </c>
      <c r="B1257" s="31" t="s">
        <v>184</v>
      </c>
      <c r="C1257" s="32">
        <v>66786216.859999962</v>
      </c>
      <c r="D1257" s="33">
        <v>1</v>
      </c>
    </row>
    <row r="1258" spans="1:4" x14ac:dyDescent="0.55000000000000004">
      <c r="A1258" s="55"/>
      <c r="B1258" s="31" t="s">
        <v>1619</v>
      </c>
      <c r="C1258" s="32">
        <v>13812222</v>
      </c>
      <c r="D1258" s="33">
        <v>0.20681246295105699</v>
      </c>
    </row>
    <row r="1259" spans="1:4" x14ac:dyDescent="0.55000000000000004">
      <c r="A1259" s="55"/>
      <c r="B1259" s="31" t="s">
        <v>1620</v>
      </c>
      <c r="C1259" s="32">
        <v>7802820.6299999999</v>
      </c>
      <c r="D1259" s="33">
        <v>0.11683279869492527</v>
      </c>
    </row>
    <row r="1260" spans="1:4" x14ac:dyDescent="0.55000000000000004">
      <c r="A1260" s="55"/>
      <c r="B1260" s="31" t="s">
        <v>1612</v>
      </c>
      <c r="C1260" s="32">
        <v>2254374</v>
      </c>
      <c r="D1260" s="33">
        <v>3.3755078607397578E-2</v>
      </c>
    </row>
    <row r="1261" spans="1:4" x14ac:dyDescent="0.55000000000000004">
      <c r="A1261" s="55"/>
      <c r="B1261" s="31" t="s">
        <v>1621</v>
      </c>
      <c r="C1261" s="32">
        <v>1847691.5</v>
      </c>
      <c r="D1261" s="33">
        <v>2.7665760794225065E-2</v>
      </c>
    </row>
    <row r="1262" spans="1:4" x14ac:dyDescent="0.55000000000000004">
      <c r="A1262" s="55"/>
      <c r="B1262" s="31" t="s">
        <v>1596</v>
      </c>
      <c r="C1262" s="32">
        <v>1434229.22</v>
      </c>
      <c r="D1262" s="33">
        <v>2.1474928322508382E-2</v>
      </c>
    </row>
    <row r="1263" spans="1:4" x14ac:dyDescent="0.55000000000000004">
      <c r="A1263" s="55"/>
      <c r="B1263" s="31" t="s">
        <v>1622</v>
      </c>
      <c r="C1263" s="32">
        <v>952139</v>
      </c>
      <c r="D1263" s="33">
        <v>1.4256519455143167E-2</v>
      </c>
    </row>
    <row r="1264" spans="1:4" x14ac:dyDescent="0.55000000000000004">
      <c r="A1264" s="55"/>
      <c r="B1264" s="31" t="s">
        <v>1623</v>
      </c>
      <c r="C1264" s="32">
        <v>786471.97</v>
      </c>
      <c r="D1264" s="33">
        <v>1.1775962271506337E-2</v>
      </c>
    </row>
    <row r="1265" spans="1:4" x14ac:dyDescent="0.55000000000000004">
      <c r="A1265" s="55"/>
      <c r="B1265" s="31" t="s">
        <v>1624</v>
      </c>
      <c r="C1265" s="32">
        <v>750650</v>
      </c>
      <c r="D1265" s="33">
        <v>1.1239594564452478E-2</v>
      </c>
    </row>
    <row r="1266" spans="1:4" x14ac:dyDescent="0.55000000000000004">
      <c r="A1266" s="55"/>
      <c r="B1266" s="31" t="s">
        <v>1625</v>
      </c>
      <c r="C1266" s="32">
        <v>703903</v>
      </c>
      <c r="D1266" s="33">
        <v>1.0539644751484436E-2</v>
      </c>
    </row>
    <row r="1267" spans="1:4" x14ac:dyDescent="0.55000000000000004">
      <c r="A1267" s="55"/>
      <c r="B1267" s="31" t="s">
        <v>1474</v>
      </c>
      <c r="C1267" s="32">
        <v>703036</v>
      </c>
      <c r="D1267" s="33">
        <v>1.0526663030992357E-2</v>
      </c>
    </row>
    <row r="1268" spans="1:4" x14ac:dyDescent="0.55000000000000004">
      <c r="A1268" s="55"/>
      <c r="B1268" s="31" t="s">
        <v>1626</v>
      </c>
      <c r="C1268" s="32">
        <v>655500</v>
      </c>
      <c r="D1268" s="33">
        <v>9.8148994031820418E-3</v>
      </c>
    </row>
    <row r="1269" spans="1:4" x14ac:dyDescent="0.55000000000000004">
      <c r="A1269" s="55"/>
      <c r="B1269" s="31" t="s">
        <v>1627</v>
      </c>
      <c r="C1269" s="32">
        <v>632427.07999999996</v>
      </c>
      <c r="D1269" s="33">
        <v>9.4694251259315951E-3</v>
      </c>
    </row>
    <row r="1270" spans="1:4" x14ac:dyDescent="0.55000000000000004">
      <c r="A1270" s="55"/>
      <c r="B1270" s="31" t="s">
        <v>1628</v>
      </c>
      <c r="C1270" s="32">
        <v>623838.30000000005</v>
      </c>
      <c r="D1270" s="33">
        <v>9.3408240402015254E-3</v>
      </c>
    </row>
    <row r="1271" spans="1:4" x14ac:dyDescent="0.55000000000000004">
      <c r="A1271" s="55"/>
      <c r="B1271" s="31" t="s">
        <v>1629</v>
      </c>
      <c r="C1271" s="32">
        <v>577014.14</v>
      </c>
      <c r="D1271" s="33">
        <v>8.639718899029137E-3</v>
      </c>
    </row>
    <row r="1272" spans="1:4" x14ac:dyDescent="0.55000000000000004">
      <c r="A1272" s="55"/>
      <c r="B1272" s="31" t="s">
        <v>1630</v>
      </c>
      <c r="C1272" s="32">
        <v>552655.69999999995</v>
      </c>
      <c r="D1272" s="33">
        <v>8.27499633881793E-3</v>
      </c>
    </row>
    <row r="1273" spans="1:4" x14ac:dyDescent="0.55000000000000004">
      <c r="A1273" s="54" t="s">
        <v>1631</v>
      </c>
      <c r="B1273" s="31" t="s">
        <v>184</v>
      </c>
      <c r="C1273" s="32">
        <v>3178268385.7899928</v>
      </c>
      <c r="D1273" s="33">
        <v>1</v>
      </c>
    </row>
    <row r="1274" spans="1:4" x14ac:dyDescent="0.55000000000000004">
      <c r="A1274" s="55"/>
      <c r="B1274" s="31" t="s">
        <v>1512</v>
      </c>
      <c r="C1274" s="32">
        <v>3151263232.2600002</v>
      </c>
      <c r="D1274" s="33">
        <v>0.99150318656198688</v>
      </c>
    </row>
    <row r="1275" spans="1:4" x14ac:dyDescent="0.55000000000000004">
      <c r="A1275" s="55"/>
      <c r="B1275" s="31" t="s">
        <v>1632</v>
      </c>
      <c r="C1275" s="32">
        <v>6538942.6500000004</v>
      </c>
      <c r="D1275" s="33">
        <v>2.0573915907276898E-3</v>
      </c>
    </row>
    <row r="1276" spans="1:4" x14ac:dyDescent="0.55000000000000004">
      <c r="A1276" s="55"/>
      <c r="B1276" s="31" t="s">
        <v>1633</v>
      </c>
      <c r="C1276" s="32">
        <v>5171449.71</v>
      </c>
      <c r="D1276" s="33">
        <v>1.6271280717265733E-3</v>
      </c>
    </row>
    <row r="1277" spans="1:4" x14ac:dyDescent="0.55000000000000004">
      <c r="A1277" s="55"/>
      <c r="B1277" s="31" t="s">
        <v>1634</v>
      </c>
      <c r="C1277" s="32">
        <v>4539896.96</v>
      </c>
      <c r="D1277" s="33">
        <v>1.4284183740737048E-3</v>
      </c>
    </row>
    <row r="1278" spans="1:4" x14ac:dyDescent="0.55000000000000004">
      <c r="A1278" s="55"/>
      <c r="B1278" s="31" t="s">
        <v>903</v>
      </c>
      <c r="C1278" s="32">
        <v>1460261.76</v>
      </c>
      <c r="D1278" s="33">
        <v>4.5945199799010564E-4</v>
      </c>
    </row>
    <row r="1279" spans="1:4" x14ac:dyDescent="0.55000000000000004">
      <c r="A1279" s="55"/>
      <c r="B1279" s="31" t="s">
        <v>1635</v>
      </c>
      <c r="C1279" s="32">
        <v>1413578.95</v>
      </c>
      <c r="D1279" s="33">
        <v>4.4476387089274706E-4</v>
      </c>
    </row>
    <row r="1280" spans="1:4" x14ac:dyDescent="0.55000000000000004">
      <c r="A1280" s="55"/>
      <c r="B1280" s="31" t="s">
        <v>1636</v>
      </c>
      <c r="C1280" s="32">
        <v>917870.78</v>
      </c>
      <c r="D1280" s="33">
        <v>2.8879586887746531E-4</v>
      </c>
    </row>
    <row r="1281" spans="1:4" x14ac:dyDescent="0.55000000000000004">
      <c r="A1281" s="55"/>
      <c r="B1281" s="31" t="s">
        <v>1637</v>
      </c>
      <c r="C1281" s="32">
        <v>869336</v>
      </c>
      <c r="D1281" s="33">
        <v>2.7352504397891409E-4</v>
      </c>
    </row>
    <row r="1282" spans="1:4" x14ac:dyDescent="0.55000000000000004">
      <c r="A1282" s="55"/>
      <c r="B1282" s="31" t="s">
        <v>1638</v>
      </c>
      <c r="C1282" s="32">
        <v>700000</v>
      </c>
      <c r="D1282" s="33">
        <v>2.2024571717407291E-4</v>
      </c>
    </row>
    <row r="1283" spans="1:4" x14ac:dyDescent="0.55000000000000004">
      <c r="A1283" s="55"/>
      <c r="B1283" s="31" t="s">
        <v>1639</v>
      </c>
      <c r="C1283" s="32">
        <v>596859.29</v>
      </c>
      <c r="D1283" s="33">
        <v>1.8779386054008281E-4</v>
      </c>
    </row>
    <row r="1284" spans="1:4" x14ac:dyDescent="0.55000000000000004">
      <c r="A1284" s="55"/>
      <c r="B1284" s="31" t="s">
        <v>951</v>
      </c>
      <c r="C1284" s="32">
        <v>436527.88</v>
      </c>
      <c r="D1284" s="33">
        <v>1.3734770856725377E-4</v>
      </c>
    </row>
    <row r="1285" spans="1:4" x14ac:dyDescent="0.55000000000000004">
      <c r="A1285" s="55"/>
      <c r="B1285" s="31" t="s">
        <v>1640</v>
      </c>
      <c r="C1285" s="32">
        <v>292100</v>
      </c>
      <c r="D1285" s="33">
        <v>9.1905391409352421E-5</v>
      </c>
    </row>
    <row r="1286" spans="1:4" x14ac:dyDescent="0.55000000000000004">
      <c r="A1286" s="55"/>
      <c r="B1286" s="31" t="s">
        <v>1641</v>
      </c>
      <c r="C1286" s="32">
        <v>281000</v>
      </c>
      <c r="D1286" s="33">
        <v>8.8412923608449263E-5</v>
      </c>
    </row>
    <row r="1287" spans="1:4" x14ac:dyDescent="0.55000000000000004">
      <c r="A1287" s="55"/>
      <c r="B1287" s="31" t="s">
        <v>1642</v>
      </c>
      <c r="C1287" s="32">
        <v>272760.06</v>
      </c>
      <c r="D1287" s="33">
        <v>8.5820335758775941E-5</v>
      </c>
    </row>
    <row r="1288" spans="1:4" x14ac:dyDescent="0.55000000000000004">
      <c r="A1288" s="55"/>
      <c r="B1288" s="31" t="s">
        <v>1643</v>
      </c>
      <c r="C1288" s="32">
        <v>269500</v>
      </c>
      <c r="D1288" s="33">
        <v>8.4794601112018073E-5</v>
      </c>
    </row>
    <row r="1289" spans="1:4" x14ac:dyDescent="0.55000000000000004">
      <c r="A1289" s="54" t="s">
        <v>1644</v>
      </c>
      <c r="B1289" s="31" t="s">
        <v>184</v>
      </c>
      <c r="C1289" s="32">
        <v>292188466.58000016</v>
      </c>
      <c r="D1289" s="33">
        <v>1</v>
      </c>
    </row>
    <row r="1290" spans="1:4" x14ac:dyDescent="0.55000000000000004">
      <c r="A1290" s="55"/>
      <c r="B1290" s="31" t="s">
        <v>1054</v>
      </c>
      <c r="C1290" s="32">
        <v>59329224.030000001</v>
      </c>
      <c r="D1290" s="33">
        <v>0.20305121801840822</v>
      </c>
    </row>
    <row r="1291" spans="1:4" x14ac:dyDescent="0.55000000000000004">
      <c r="A1291" s="55"/>
      <c r="B1291" s="31" t="s">
        <v>1645</v>
      </c>
      <c r="C1291" s="32">
        <v>43600819.130000003</v>
      </c>
      <c r="D1291" s="33">
        <v>0.14922156113941704</v>
      </c>
    </row>
    <row r="1292" spans="1:4" x14ac:dyDescent="0.55000000000000004">
      <c r="A1292" s="55"/>
      <c r="B1292" s="31" t="s">
        <v>1646</v>
      </c>
      <c r="C1292" s="32">
        <v>19761260.16</v>
      </c>
      <c r="D1292" s="33">
        <v>6.7631896601878488E-2</v>
      </c>
    </row>
    <row r="1293" spans="1:4" x14ac:dyDescent="0.55000000000000004">
      <c r="A1293" s="55"/>
      <c r="B1293" s="31" t="s">
        <v>1364</v>
      </c>
      <c r="C1293" s="32">
        <v>11307974.390000001</v>
      </c>
      <c r="D1293" s="33">
        <v>3.8700960795466297E-2</v>
      </c>
    </row>
    <row r="1294" spans="1:4" x14ac:dyDescent="0.55000000000000004">
      <c r="A1294" s="55"/>
      <c r="B1294" s="31" t="s">
        <v>907</v>
      </c>
      <c r="C1294" s="32">
        <v>11088335.890000001</v>
      </c>
      <c r="D1294" s="33">
        <v>3.7949259324936611E-2</v>
      </c>
    </row>
    <row r="1295" spans="1:4" x14ac:dyDescent="0.55000000000000004">
      <c r="A1295" s="55"/>
      <c r="B1295" s="31" t="s">
        <v>1647</v>
      </c>
      <c r="C1295" s="32">
        <v>10844091.65</v>
      </c>
      <c r="D1295" s="33">
        <v>3.7113345974697898E-2</v>
      </c>
    </row>
    <row r="1296" spans="1:4" x14ac:dyDescent="0.55000000000000004">
      <c r="A1296" s="55"/>
      <c r="B1296" s="31" t="s">
        <v>724</v>
      </c>
      <c r="C1296" s="32">
        <v>9711008.5199999996</v>
      </c>
      <c r="D1296" s="33">
        <v>3.3235427235253863E-2</v>
      </c>
    </row>
    <row r="1297" spans="1:4" x14ac:dyDescent="0.55000000000000004">
      <c r="A1297" s="55"/>
      <c r="B1297" s="31" t="s">
        <v>1126</v>
      </c>
      <c r="C1297" s="32">
        <v>8444668.5399999991</v>
      </c>
      <c r="D1297" s="33">
        <v>2.8901443779910042E-2</v>
      </c>
    </row>
    <row r="1298" spans="1:4" x14ac:dyDescent="0.55000000000000004">
      <c r="A1298" s="55"/>
      <c r="B1298" s="31" t="s">
        <v>1648</v>
      </c>
      <c r="C1298" s="32">
        <v>8121360.4199999999</v>
      </c>
      <c r="D1298" s="33">
        <v>2.7794938366523102E-2</v>
      </c>
    </row>
    <row r="1299" spans="1:4" x14ac:dyDescent="0.55000000000000004">
      <c r="A1299" s="55"/>
      <c r="B1299" s="31" t="s">
        <v>718</v>
      </c>
      <c r="C1299" s="32">
        <v>7078205.9100000001</v>
      </c>
      <c r="D1299" s="33">
        <v>2.4224795704117952E-2</v>
      </c>
    </row>
    <row r="1300" spans="1:4" x14ac:dyDescent="0.55000000000000004">
      <c r="A1300" s="55"/>
      <c r="B1300" s="31" t="s">
        <v>1649</v>
      </c>
      <c r="C1300" s="32">
        <v>6345149.6299999999</v>
      </c>
      <c r="D1300" s="33">
        <v>2.1715948285942081E-2</v>
      </c>
    </row>
    <row r="1301" spans="1:4" x14ac:dyDescent="0.55000000000000004">
      <c r="A1301" s="55"/>
      <c r="B1301" s="31" t="s">
        <v>1342</v>
      </c>
      <c r="C1301" s="32">
        <v>5756492.2300000004</v>
      </c>
      <c r="D1301" s="33">
        <v>1.9701298608320986E-2</v>
      </c>
    </row>
    <row r="1302" spans="1:4" x14ac:dyDescent="0.55000000000000004">
      <c r="A1302" s="55"/>
      <c r="B1302" s="31" t="s">
        <v>1263</v>
      </c>
      <c r="C1302" s="32">
        <v>5379314.25</v>
      </c>
      <c r="D1302" s="33">
        <v>1.8410426369540371E-2</v>
      </c>
    </row>
    <row r="1303" spans="1:4" x14ac:dyDescent="0.55000000000000004">
      <c r="A1303" s="55"/>
      <c r="B1303" s="31" t="s">
        <v>1650</v>
      </c>
      <c r="C1303" s="32">
        <v>5180298.78</v>
      </c>
      <c r="D1303" s="33">
        <v>1.7729306158570268E-2</v>
      </c>
    </row>
    <row r="1304" spans="1:4" x14ac:dyDescent="0.55000000000000004">
      <c r="A1304" s="55"/>
      <c r="B1304" s="31" t="s">
        <v>1493</v>
      </c>
      <c r="C1304" s="32">
        <v>5035152.79</v>
      </c>
      <c r="D1304" s="33">
        <v>1.7232551472463383E-2</v>
      </c>
    </row>
    <row r="1305" spans="1:4" x14ac:dyDescent="0.55000000000000004">
      <c r="A1305" s="54" t="s">
        <v>1651</v>
      </c>
      <c r="B1305" s="31" t="s">
        <v>184</v>
      </c>
      <c r="C1305" s="32">
        <v>41526202.740000024</v>
      </c>
      <c r="D1305" s="33">
        <v>1</v>
      </c>
    </row>
    <row r="1306" spans="1:4" x14ac:dyDescent="0.55000000000000004">
      <c r="A1306" s="55"/>
      <c r="B1306" s="31" t="s">
        <v>1652</v>
      </c>
      <c r="C1306" s="32">
        <v>11639602.82</v>
      </c>
      <c r="D1306" s="33">
        <v>0.28029538103632523</v>
      </c>
    </row>
    <row r="1307" spans="1:4" x14ac:dyDescent="0.55000000000000004">
      <c r="A1307" s="55"/>
      <c r="B1307" s="31" t="s">
        <v>1653</v>
      </c>
      <c r="C1307" s="32">
        <v>7943285.3099999996</v>
      </c>
      <c r="D1307" s="33">
        <v>0.1912836904383903</v>
      </c>
    </row>
    <row r="1308" spans="1:4" x14ac:dyDescent="0.55000000000000004">
      <c r="A1308" s="55"/>
      <c r="B1308" s="31" t="s">
        <v>1544</v>
      </c>
      <c r="C1308" s="32">
        <v>6053768.5499999998</v>
      </c>
      <c r="D1308" s="33">
        <v>0.14578189553962564</v>
      </c>
    </row>
    <row r="1309" spans="1:4" x14ac:dyDescent="0.55000000000000004">
      <c r="A1309" s="55"/>
      <c r="B1309" s="31" t="s">
        <v>1654</v>
      </c>
      <c r="C1309" s="32">
        <v>2501457.7799999998</v>
      </c>
      <c r="D1309" s="33">
        <v>6.023805729750667E-2</v>
      </c>
    </row>
    <row r="1310" spans="1:4" x14ac:dyDescent="0.55000000000000004">
      <c r="A1310" s="55"/>
      <c r="B1310" s="31" t="s">
        <v>1655</v>
      </c>
      <c r="C1310" s="32">
        <v>1611346</v>
      </c>
      <c r="D1310" s="33">
        <v>3.8803114507936325E-2</v>
      </c>
    </row>
    <row r="1311" spans="1:4" x14ac:dyDescent="0.55000000000000004">
      <c r="A1311" s="55"/>
      <c r="B1311" s="31" t="s">
        <v>1656</v>
      </c>
      <c r="C1311" s="32">
        <v>1066244.3500000001</v>
      </c>
      <c r="D1311" s="33">
        <v>2.5676423068968512E-2</v>
      </c>
    </row>
    <row r="1312" spans="1:4" x14ac:dyDescent="0.55000000000000004">
      <c r="A1312" s="55"/>
      <c r="B1312" s="31" t="s">
        <v>899</v>
      </c>
      <c r="C1312" s="32">
        <v>635874.68000000005</v>
      </c>
      <c r="D1312" s="33">
        <v>1.5312613194644333E-2</v>
      </c>
    </row>
    <row r="1313" spans="1:4" x14ac:dyDescent="0.55000000000000004">
      <c r="A1313" s="55"/>
      <c r="B1313" s="31" t="s">
        <v>1543</v>
      </c>
      <c r="C1313" s="32">
        <v>607791.49</v>
      </c>
      <c r="D1313" s="33">
        <v>1.4636336816189218E-2</v>
      </c>
    </row>
    <row r="1314" spans="1:4" x14ac:dyDescent="0.55000000000000004">
      <c r="A1314" s="55"/>
      <c r="B1314" s="31" t="s">
        <v>1657</v>
      </c>
      <c r="C1314" s="32">
        <v>570673.6</v>
      </c>
      <c r="D1314" s="33">
        <v>1.3742494192716058E-2</v>
      </c>
    </row>
    <row r="1315" spans="1:4" x14ac:dyDescent="0.55000000000000004">
      <c r="A1315" s="55"/>
      <c r="B1315" s="31" t="s">
        <v>1658</v>
      </c>
      <c r="C1315" s="32">
        <v>405534.92</v>
      </c>
      <c r="D1315" s="33">
        <v>9.7657597671305819E-3</v>
      </c>
    </row>
    <row r="1316" spans="1:4" x14ac:dyDescent="0.55000000000000004">
      <c r="A1316" s="55"/>
      <c r="B1316" s="31" t="s">
        <v>1659</v>
      </c>
      <c r="C1316" s="32">
        <v>399190.9</v>
      </c>
      <c r="D1316" s="33">
        <v>9.6129882739189217E-3</v>
      </c>
    </row>
    <row r="1317" spans="1:4" x14ac:dyDescent="0.55000000000000004">
      <c r="A1317" s="55"/>
      <c r="B1317" s="31" t="s">
        <v>1660</v>
      </c>
      <c r="C1317" s="32">
        <v>376933.24</v>
      </c>
      <c r="D1317" s="33">
        <v>9.0769975371940252E-3</v>
      </c>
    </row>
    <row r="1318" spans="1:4" x14ac:dyDescent="0.55000000000000004">
      <c r="A1318" s="55"/>
      <c r="B1318" s="31" t="s">
        <v>1661</v>
      </c>
      <c r="C1318" s="32">
        <v>339756.62</v>
      </c>
      <c r="D1318" s="33">
        <v>8.1817406259669916E-3</v>
      </c>
    </row>
    <row r="1319" spans="1:4" x14ac:dyDescent="0.55000000000000004">
      <c r="A1319" s="55"/>
      <c r="B1319" s="31" t="s">
        <v>1662</v>
      </c>
      <c r="C1319" s="32">
        <v>338988</v>
      </c>
      <c r="D1319" s="33">
        <v>8.1632313487086678E-3</v>
      </c>
    </row>
    <row r="1320" spans="1:4" x14ac:dyDescent="0.55000000000000004">
      <c r="A1320" s="55"/>
      <c r="B1320" s="31" t="s">
        <v>1663</v>
      </c>
      <c r="C1320" s="32">
        <v>289960.64</v>
      </c>
      <c r="D1320" s="33">
        <v>6.9825946238203972E-3</v>
      </c>
    </row>
    <row r="1321" spans="1:4" x14ac:dyDescent="0.55000000000000004">
      <c r="A1321" s="54" t="s">
        <v>1664</v>
      </c>
      <c r="B1321" s="31" t="s">
        <v>184</v>
      </c>
      <c r="C1321" s="32">
        <v>19247114.149999995</v>
      </c>
      <c r="D1321" s="33">
        <v>1</v>
      </c>
    </row>
    <row r="1322" spans="1:4" x14ac:dyDescent="0.55000000000000004">
      <c r="A1322" s="55"/>
      <c r="B1322" s="31" t="s">
        <v>1665</v>
      </c>
      <c r="C1322" s="32">
        <v>4590482.38</v>
      </c>
      <c r="D1322" s="33">
        <v>0.23850237205560509</v>
      </c>
    </row>
    <row r="1323" spans="1:4" x14ac:dyDescent="0.55000000000000004">
      <c r="A1323" s="55"/>
      <c r="B1323" s="31" t="s">
        <v>1666</v>
      </c>
      <c r="C1323" s="32">
        <v>4045448.99</v>
      </c>
      <c r="D1323" s="33">
        <v>0.21018470397547892</v>
      </c>
    </row>
    <row r="1324" spans="1:4" x14ac:dyDescent="0.55000000000000004">
      <c r="A1324" s="55"/>
      <c r="B1324" s="31" t="s">
        <v>1203</v>
      </c>
      <c r="C1324" s="32">
        <v>2846576.67</v>
      </c>
      <c r="D1324" s="33">
        <v>0.14789628449312234</v>
      </c>
    </row>
    <row r="1325" spans="1:4" x14ac:dyDescent="0.55000000000000004">
      <c r="A1325" s="55"/>
      <c r="B1325" s="31" t="s">
        <v>1023</v>
      </c>
      <c r="C1325" s="32">
        <v>1035663.18</v>
      </c>
      <c r="D1325" s="33">
        <v>5.3808751375852379E-2</v>
      </c>
    </row>
    <row r="1326" spans="1:4" x14ac:dyDescent="0.55000000000000004">
      <c r="A1326" s="55"/>
      <c r="B1326" s="31" t="s">
        <v>1667</v>
      </c>
      <c r="C1326" s="32">
        <v>945906.09</v>
      </c>
      <c r="D1326" s="33">
        <v>4.9145346290784077E-2</v>
      </c>
    </row>
    <row r="1327" spans="1:4" x14ac:dyDescent="0.55000000000000004">
      <c r="A1327" s="55"/>
      <c r="B1327" s="31" t="s">
        <v>1668</v>
      </c>
      <c r="C1327" s="32">
        <v>790818.78</v>
      </c>
      <c r="D1327" s="33">
        <v>4.1087654691339806E-2</v>
      </c>
    </row>
    <row r="1328" spans="1:4" x14ac:dyDescent="0.55000000000000004">
      <c r="A1328" s="55"/>
      <c r="B1328" s="31" t="s">
        <v>1669</v>
      </c>
      <c r="C1328" s="32">
        <v>409428</v>
      </c>
      <c r="D1328" s="33">
        <v>2.1272176016060056E-2</v>
      </c>
    </row>
    <row r="1329" spans="1:4" x14ac:dyDescent="0.55000000000000004">
      <c r="A1329" s="55"/>
      <c r="B1329" s="31" t="s">
        <v>1670</v>
      </c>
      <c r="C1329" s="32">
        <v>322021.09000000003</v>
      </c>
      <c r="D1329" s="33">
        <v>1.673087650908955E-2</v>
      </c>
    </row>
    <row r="1330" spans="1:4" x14ac:dyDescent="0.55000000000000004">
      <c r="A1330" s="55"/>
      <c r="B1330" s="31" t="s">
        <v>1671</v>
      </c>
      <c r="C1330" s="32">
        <v>292860.59000000003</v>
      </c>
      <c r="D1330" s="33">
        <v>1.5215818211375865E-2</v>
      </c>
    </row>
    <row r="1331" spans="1:4" x14ac:dyDescent="0.55000000000000004">
      <c r="A1331" s="55"/>
      <c r="B1331" s="31" t="s">
        <v>1672</v>
      </c>
      <c r="C1331" s="32">
        <v>291303</v>
      </c>
      <c r="D1331" s="33">
        <v>1.5134892313193876E-2</v>
      </c>
    </row>
    <row r="1332" spans="1:4" x14ac:dyDescent="0.55000000000000004">
      <c r="A1332" s="55"/>
      <c r="B1332" s="31" t="s">
        <v>1673</v>
      </c>
      <c r="C1332" s="32">
        <v>234439.95</v>
      </c>
      <c r="D1332" s="33">
        <v>1.2180524735964123E-2</v>
      </c>
    </row>
    <row r="1333" spans="1:4" x14ac:dyDescent="0.55000000000000004">
      <c r="A1333" s="55"/>
      <c r="B1333" s="31" t="s">
        <v>1674</v>
      </c>
      <c r="C1333" s="32">
        <v>233931.01</v>
      </c>
      <c r="D1333" s="33">
        <v>1.2154082330311325E-2</v>
      </c>
    </row>
    <row r="1334" spans="1:4" x14ac:dyDescent="0.55000000000000004">
      <c r="A1334" s="55"/>
      <c r="B1334" s="31" t="s">
        <v>658</v>
      </c>
      <c r="C1334" s="32">
        <v>232914.48</v>
      </c>
      <c r="D1334" s="33">
        <v>1.2101267659390905E-2</v>
      </c>
    </row>
    <row r="1335" spans="1:4" x14ac:dyDescent="0.55000000000000004">
      <c r="A1335" s="55"/>
      <c r="B1335" s="31" t="s">
        <v>1416</v>
      </c>
      <c r="C1335" s="32">
        <v>174590</v>
      </c>
      <c r="D1335" s="33">
        <v>9.0709702576373015E-3</v>
      </c>
    </row>
    <row r="1336" spans="1:4" x14ac:dyDescent="0.55000000000000004">
      <c r="A1336" s="55"/>
      <c r="B1336" s="31" t="s">
        <v>1675</v>
      </c>
      <c r="C1336" s="32">
        <v>173263.56</v>
      </c>
      <c r="D1336" s="33">
        <v>9.0020539520726042E-3</v>
      </c>
    </row>
    <row r="1337" spans="1:4" x14ac:dyDescent="0.55000000000000004">
      <c r="A1337" s="54" t="s">
        <v>1676</v>
      </c>
      <c r="B1337" s="31" t="s">
        <v>184</v>
      </c>
      <c r="C1337" s="32">
        <v>17706423.510000028</v>
      </c>
      <c r="D1337" s="33">
        <v>1</v>
      </c>
    </row>
    <row r="1338" spans="1:4" x14ac:dyDescent="0.55000000000000004">
      <c r="A1338" s="55"/>
      <c r="B1338" s="31" t="s">
        <v>906</v>
      </c>
      <c r="C1338" s="32">
        <v>602491.46</v>
      </c>
      <c r="D1338" s="33">
        <v>3.4026716895127457E-2</v>
      </c>
    </row>
    <row r="1339" spans="1:4" x14ac:dyDescent="0.55000000000000004">
      <c r="A1339" s="55"/>
      <c r="B1339" s="31" t="s">
        <v>774</v>
      </c>
      <c r="C1339" s="32">
        <v>521138.35</v>
      </c>
      <c r="D1339" s="33">
        <v>2.9432163401359825E-2</v>
      </c>
    </row>
    <row r="1340" spans="1:4" x14ac:dyDescent="0.55000000000000004">
      <c r="A1340" s="55"/>
      <c r="B1340" s="31" t="s">
        <v>1677</v>
      </c>
      <c r="C1340" s="32">
        <v>450860</v>
      </c>
      <c r="D1340" s="33">
        <v>2.5463075575108012E-2</v>
      </c>
    </row>
    <row r="1341" spans="1:4" x14ac:dyDescent="0.55000000000000004">
      <c r="A1341" s="55"/>
      <c r="B1341" s="31" t="s">
        <v>769</v>
      </c>
      <c r="C1341" s="32">
        <v>430556.39</v>
      </c>
      <c r="D1341" s="33">
        <v>2.4316395106941578E-2</v>
      </c>
    </row>
    <row r="1342" spans="1:4" x14ac:dyDescent="0.55000000000000004">
      <c r="A1342" s="55"/>
      <c r="B1342" s="31" t="s">
        <v>1678</v>
      </c>
      <c r="C1342" s="32">
        <v>377993.8</v>
      </c>
      <c r="D1342" s="33">
        <v>2.1347834574640161E-2</v>
      </c>
    </row>
    <row r="1343" spans="1:4" x14ac:dyDescent="0.55000000000000004">
      <c r="A1343" s="55"/>
      <c r="B1343" s="31" t="s">
        <v>1679</v>
      </c>
      <c r="C1343" s="32">
        <v>335653.2</v>
      </c>
      <c r="D1343" s="33">
        <v>1.8956578092150213E-2</v>
      </c>
    </row>
    <row r="1344" spans="1:4" x14ac:dyDescent="0.55000000000000004">
      <c r="A1344" s="55"/>
      <c r="B1344" s="31" t="s">
        <v>1680</v>
      </c>
      <c r="C1344" s="32">
        <v>327082.34999999998</v>
      </c>
      <c r="D1344" s="33">
        <v>1.8472524946400056E-2</v>
      </c>
    </row>
    <row r="1345" spans="1:5" x14ac:dyDescent="0.55000000000000004">
      <c r="A1345" s="55"/>
      <c r="B1345" s="31" t="s">
        <v>1681</v>
      </c>
      <c r="C1345" s="32">
        <v>300875.2</v>
      </c>
      <c r="D1345" s="33">
        <v>1.6992432143627154E-2</v>
      </c>
    </row>
    <row r="1346" spans="1:5" x14ac:dyDescent="0.55000000000000004">
      <c r="A1346" s="55"/>
      <c r="B1346" s="31" t="s">
        <v>772</v>
      </c>
      <c r="C1346" s="32">
        <v>260870.57</v>
      </c>
      <c r="D1346" s="33">
        <v>1.4733103489401378E-2</v>
      </c>
    </row>
    <row r="1347" spans="1:5" x14ac:dyDescent="0.55000000000000004">
      <c r="A1347" s="55"/>
      <c r="B1347" s="31" t="s">
        <v>1682</v>
      </c>
      <c r="C1347" s="32">
        <v>260288.5</v>
      </c>
      <c r="D1347" s="33">
        <v>1.4700230108751058E-2</v>
      </c>
    </row>
    <row r="1348" spans="1:5" x14ac:dyDescent="0.55000000000000004">
      <c r="A1348" s="55"/>
      <c r="B1348" s="31" t="s">
        <v>785</v>
      </c>
      <c r="C1348" s="32">
        <v>244398</v>
      </c>
      <c r="D1348" s="33">
        <v>1.3802787438240802E-2</v>
      </c>
    </row>
    <row r="1349" spans="1:5" x14ac:dyDescent="0.55000000000000004">
      <c r="A1349" s="55"/>
      <c r="B1349" s="31" t="s">
        <v>1683</v>
      </c>
      <c r="C1349" s="32">
        <v>243848.8</v>
      </c>
      <c r="D1349" s="33">
        <v>1.377177044603513E-2</v>
      </c>
    </row>
    <row r="1350" spans="1:5" x14ac:dyDescent="0.55000000000000004">
      <c r="A1350" s="55"/>
      <c r="B1350" s="31" t="s">
        <v>1684</v>
      </c>
      <c r="C1350" s="32">
        <v>201076.18</v>
      </c>
      <c r="D1350" s="33">
        <v>1.1356114908605825E-2</v>
      </c>
    </row>
    <row r="1351" spans="1:5" x14ac:dyDescent="0.55000000000000004">
      <c r="A1351" s="55"/>
      <c r="B1351" s="31" t="s">
        <v>1685</v>
      </c>
      <c r="C1351" s="32">
        <v>196818</v>
      </c>
      <c r="D1351" s="33">
        <v>1.1115627042855007E-2</v>
      </c>
    </row>
    <row r="1352" spans="1:5" x14ac:dyDescent="0.55000000000000004">
      <c r="A1352" s="55"/>
      <c r="B1352" s="31" t="s">
        <v>773</v>
      </c>
      <c r="C1352" s="32">
        <v>185470.05</v>
      </c>
      <c r="D1352" s="33">
        <v>1.0474732511353994E-2</v>
      </c>
    </row>
    <row r="1353" spans="1:5" x14ac:dyDescent="0.55000000000000004">
      <c r="A1353" s="54" t="s">
        <v>1686</v>
      </c>
      <c r="B1353" s="31" t="s">
        <v>184</v>
      </c>
      <c r="C1353" s="32">
        <v>1904996.95</v>
      </c>
      <c r="D1353" s="33">
        <v>1</v>
      </c>
    </row>
    <row r="1354" spans="1:5" x14ac:dyDescent="0.55000000000000004">
      <c r="A1354" s="55"/>
      <c r="B1354" s="31" t="s">
        <v>916</v>
      </c>
      <c r="C1354" s="32">
        <v>277158</v>
      </c>
      <c r="D1354" s="33">
        <v>0.14548999671626772</v>
      </c>
      <c r="E1354" t="s">
        <v>1687</v>
      </c>
    </row>
    <row r="1355" spans="1:5" x14ac:dyDescent="0.55000000000000004">
      <c r="A1355" s="55"/>
      <c r="B1355" s="31" t="s">
        <v>1688</v>
      </c>
      <c r="C1355" s="32">
        <v>269999</v>
      </c>
      <c r="D1355" s="33">
        <v>0.14173198545016044</v>
      </c>
    </row>
    <row r="1356" spans="1:5" x14ac:dyDescent="0.55000000000000004">
      <c r="A1356" s="55"/>
      <c r="B1356" s="31" t="s">
        <v>1689</v>
      </c>
      <c r="C1356" s="32">
        <v>252596.96</v>
      </c>
      <c r="D1356" s="33">
        <v>0.13259704169080166</v>
      </c>
      <c r="E1356" t="s">
        <v>1687</v>
      </c>
    </row>
    <row r="1357" spans="1:5" x14ac:dyDescent="0.55000000000000004">
      <c r="A1357" s="55"/>
      <c r="B1357" s="31" t="s">
        <v>1690</v>
      </c>
      <c r="C1357" s="32">
        <v>219208</v>
      </c>
      <c r="D1357" s="33">
        <v>0.11507000050577509</v>
      </c>
    </row>
    <row r="1358" spans="1:5" x14ac:dyDescent="0.55000000000000004">
      <c r="A1358" s="55"/>
      <c r="B1358" s="31" t="s">
        <v>1691</v>
      </c>
      <c r="C1358" s="32">
        <v>154574</v>
      </c>
      <c r="D1358" s="33">
        <v>8.1141337260408744E-2</v>
      </c>
      <c r="E1358" t="s">
        <v>1687</v>
      </c>
    </row>
    <row r="1359" spans="1:5" x14ac:dyDescent="0.55000000000000004">
      <c r="A1359" s="55"/>
      <c r="B1359" s="31" t="s">
        <v>1203</v>
      </c>
      <c r="C1359" s="32">
        <v>154218.87</v>
      </c>
      <c r="D1359" s="33">
        <v>8.0954917014434066E-2</v>
      </c>
    </row>
    <row r="1360" spans="1:5" x14ac:dyDescent="0.55000000000000004">
      <c r="A1360" s="55"/>
      <c r="B1360" s="31" t="s">
        <v>774</v>
      </c>
      <c r="C1360" s="32">
        <v>133319.18</v>
      </c>
      <c r="D1360" s="33">
        <v>6.9983933570077372E-2</v>
      </c>
      <c r="E1360" t="s">
        <v>1692</v>
      </c>
    </row>
    <row r="1361" spans="1:5" x14ac:dyDescent="0.55000000000000004">
      <c r="A1361" s="55"/>
      <c r="B1361" s="31" t="s">
        <v>1183</v>
      </c>
      <c r="C1361" s="32">
        <v>89597.86</v>
      </c>
      <c r="D1361" s="33">
        <v>4.7033072677622925E-2</v>
      </c>
      <c r="E1361" t="s">
        <v>1692</v>
      </c>
    </row>
    <row r="1362" spans="1:5" x14ac:dyDescent="0.55000000000000004">
      <c r="A1362" s="55"/>
      <c r="B1362" s="31" t="s">
        <v>773</v>
      </c>
      <c r="C1362" s="32">
        <v>72185.350000000006</v>
      </c>
      <c r="D1362" s="33">
        <v>3.789263284647254E-2</v>
      </c>
      <c r="E1362" t="s">
        <v>1692</v>
      </c>
    </row>
    <row r="1363" spans="1:5" x14ac:dyDescent="0.55000000000000004">
      <c r="A1363" s="55"/>
      <c r="B1363" s="31" t="s">
        <v>1034</v>
      </c>
      <c r="C1363" s="32">
        <v>42456.4</v>
      </c>
      <c r="D1363" s="33">
        <v>2.2286859829355632E-2</v>
      </c>
    </row>
    <row r="1364" spans="1:5" x14ac:dyDescent="0.55000000000000004">
      <c r="A1364" s="55"/>
      <c r="B1364" s="31" t="s">
        <v>1693</v>
      </c>
      <c r="C1364" s="32">
        <v>28399.75</v>
      </c>
      <c r="D1364" s="33">
        <v>1.4908029117841896E-2</v>
      </c>
    </row>
    <row r="1365" spans="1:5" x14ac:dyDescent="0.55000000000000004">
      <c r="A1365" s="55"/>
      <c r="B1365" s="31" t="s">
        <v>1694</v>
      </c>
      <c r="C1365" s="32">
        <v>27709</v>
      </c>
      <c r="D1365" s="33">
        <v>1.4545430112105955E-2</v>
      </c>
      <c r="E1365" t="s">
        <v>1687</v>
      </c>
    </row>
    <row r="1366" spans="1:5" x14ac:dyDescent="0.55000000000000004">
      <c r="A1366" s="55"/>
      <c r="B1366" s="31" t="s">
        <v>1695</v>
      </c>
      <c r="C1366" s="32">
        <v>27591.93</v>
      </c>
      <c r="D1366" s="33">
        <v>1.4483975945473298E-2</v>
      </c>
    </row>
    <row r="1367" spans="1:5" x14ac:dyDescent="0.55000000000000004">
      <c r="A1367" s="55"/>
      <c r="B1367" s="31" t="s">
        <v>1177</v>
      </c>
      <c r="C1367" s="32">
        <v>25989.54</v>
      </c>
      <c r="D1367" s="33">
        <v>1.3642824992449464E-2</v>
      </c>
    </row>
    <row r="1368" spans="1:5" x14ac:dyDescent="0.55000000000000004">
      <c r="A1368" s="55"/>
      <c r="B1368" s="31" t="s">
        <v>794</v>
      </c>
      <c r="C1368" s="32">
        <v>17249.37</v>
      </c>
      <c r="D1368" s="33">
        <v>9.0548018987641945E-3</v>
      </c>
    </row>
    <row r="1369" spans="1:5" x14ac:dyDescent="0.55000000000000004">
      <c r="A1369" s="54" t="s">
        <v>1696</v>
      </c>
      <c r="B1369" s="31" t="s">
        <v>184</v>
      </c>
      <c r="C1369" s="32">
        <v>13188057.700000001</v>
      </c>
      <c r="D1369" s="33">
        <v>1</v>
      </c>
    </row>
    <row r="1370" spans="1:5" x14ac:dyDescent="0.55000000000000004">
      <c r="A1370" s="55"/>
      <c r="B1370" s="31" t="s">
        <v>1697</v>
      </c>
      <c r="C1370" s="32">
        <v>1223379</v>
      </c>
      <c r="D1370" s="33">
        <v>9.276415282896433E-2</v>
      </c>
    </row>
    <row r="1371" spans="1:5" x14ac:dyDescent="0.55000000000000004">
      <c r="A1371" s="55"/>
      <c r="B1371" s="31" t="s">
        <v>1698</v>
      </c>
      <c r="C1371" s="32">
        <v>851198.81</v>
      </c>
      <c r="D1371" s="33">
        <v>6.4543151794065931E-2</v>
      </c>
    </row>
    <row r="1372" spans="1:5" x14ac:dyDescent="0.55000000000000004">
      <c r="A1372" s="55"/>
      <c r="B1372" s="31" t="s">
        <v>641</v>
      </c>
      <c r="C1372" s="32">
        <v>673824.06</v>
      </c>
      <c r="D1372" s="33">
        <v>5.1093502570890327E-2</v>
      </c>
    </row>
    <row r="1373" spans="1:5" x14ac:dyDescent="0.55000000000000004">
      <c r="A1373" s="55"/>
      <c r="B1373" s="31" t="s">
        <v>1699</v>
      </c>
      <c r="C1373" s="32">
        <v>531664.80000000005</v>
      </c>
      <c r="D1373" s="33">
        <v>4.0314109332415186E-2</v>
      </c>
    </row>
    <row r="1374" spans="1:5" x14ac:dyDescent="0.55000000000000004">
      <c r="A1374" s="55"/>
      <c r="B1374" s="31" t="s">
        <v>1190</v>
      </c>
      <c r="C1374" s="32">
        <v>490585.4</v>
      </c>
      <c r="D1374" s="33">
        <v>3.7199215469007237E-2</v>
      </c>
    </row>
    <row r="1375" spans="1:5" x14ac:dyDescent="0.55000000000000004">
      <c r="A1375" s="55"/>
      <c r="B1375" s="31" t="s">
        <v>1700</v>
      </c>
      <c r="C1375" s="32">
        <v>372683.94</v>
      </c>
      <c r="D1375" s="33">
        <v>2.8259198471659704E-2</v>
      </c>
    </row>
    <row r="1376" spans="1:5" x14ac:dyDescent="0.55000000000000004">
      <c r="A1376" s="55"/>
      <c r="B1376" s="31" t="s">
        <v>1701</v>
      </c>
      <c r="C1376" s="32">
        <v>326648.95</v>
      </c>
      <c r="D1376" s="33">
        <v>2.4768541162812775E-2</v>
      </c>
    </row>
    <row r="1377" spans="1:4" x14ac:dyDescent="0.55000000000000004">
      <c r="A1377" s="55"/>
      <c r="B1377" s="31" t="s">
        <v>1702</v>
      </c>
      <c r="C1377" s="32">
        <v>312604</v>
      </c>
      <c r="D1377" s="33">
        <v>2.3703566295437118E-2</v>
      </c>
    </row>
    <row r="1378" spans="1:4" x14ac:dyDescent="0.55000000000000004">
      <c r="A1378" s="55"/>
      <c r="B1378" s="31" t="s">
        <v>1703</v>
      </c>
      <c r="C1378" s="32">
        <v>287357.34000000003</v>
      </c>
      <c r="D1378" s="33">
        <v>2.1789208580729823E-2</v>
      </c>
    </row>
    <row r="1379" spans="1:4" x14ac:dyDescent="0.55000000000000004">
      <c r="A1379" s="55"/>
      <c r="B1379" s="31" t="s">
        <v>1704</v>
      </c>
      <c r="C1379" s="32">
        <v>265500</v>
      </c>
      <c r="D1379" s="33">
        <v>2.0131850044908431E-2</v>
      </c>
    </row>
    <row r="1380" spans="1:4" x14ac:dyDescent="0.55000000000000004">
      <c r="A1380" s="55"/>
      <c r="B1380" s="31" t="s">
        <v>1705</v>
      </c>
      <c r="C1380" s="32">
        <v>246653.12</v>
      </c>
      <c r="D1380" s="33">
        <v>1.8702763182481374E-2</v>
      </c>
    </row>
    <row r="1381" spans="1:4" x14ac:dyDescent="0.55000000000000004">
      <c r="A1381" s="55"/>
      <c r="B1381" s="31" t="s">
        <v>1706</v>
      </c>
      <c r="C1381" s="32">
        <v>217026.3</v>
      </c>
      <c r="D1381" s="33">
        <v>1.6456274679477627E-2</v>
      </c>
    </row>
    <row r="1382" spans="1:4" x14ac:dyDescent="0.55000000000000004">
      <c r="A1382" s="55"/>
      <c r="B1382" s="31" t="s">
        <v>774</v>
      </c>
      <c r="C1382" s="32">
        <v>206706.19</v>
      </c>
      <c r="D1382" s="33">
        <v>1.567374018995989E-2</v>
      </c>
    </row>
    <row r="1383" spans="1:4" x14ac:dyDescent="0.55000000000000004">
      <c r="A1383" s="55"/>
      <c r="B1383" s="31" t="s">
        <v>1707</v>
      </c>
      <c r="C1383" s="32">
        <v>205200</v>
      </c>
      <c r="D1383" s="33">
        <v>1.5559531560132617E-2</v>
      </c>
    </row>
    <row r="1384" spans="1:4" x14ac:dyDescent="0.55000000000000004">
      <c r="A1384" s="55"/>
      <c r="B1384" s="31" t="s">
        <v>1708</v>
      </c>
      <c r="C1384" s="32">
        <v>152942.49</v>
      </c>
      <c r="D1384" s="33">
        <v>1.1597044347174791E-2</v>
      </c>
    </row>
    <row r="1385" spans="1:4" x14ac:dyDescent="0.55000000000000004">
      <c r="A1385" s="54" t="s">
        <v>1709</v>
      </c>
      <c r="B1385" s="31" t="s">
        <v>184</v>
      </c>
      <c r="C1385" s="32">
        <v>11639499.33</v>
      </c>
      <c r="D1385" s="33">
        <v>1</v>
      </c>
    </row>
    <row r="1386" spans="1:4" x14ac:dyDescent="0.55000000000000004">
      <c r="A1386" s="55"/>
      <c r="B1386" s="31" t="s">
        <v>701</v>
      </c>
      <c r="C1386" s="32">
        <v>2303748.34</v>
      </c>
      <c r="D1386" s="33">
        <v>0.19792503738217063</v>
      </c>
    </row>
    <row r="1387" spans="1:4" x14ac:dyDescent="0.55000000000000004">
      <c r="A1387" s="55"/>
      <c r="B1387" s="31" t="s">
        <v>1500</v>
      </c>
      <c r="C1387" s="32">
        <v>1786374.07</v>
      </c>
      <c r="D1387" s="33">
        <v>0.15347516412460674</v>
      </c>
    </row>
    <row r="1388" spans="1:4" x14ac:dyDescent="0.55000000000000004">
      <c r="A1388" s="55"/>
      <c r="B1388" s="31" t="s">
        <v>856</v>
      </c>
      <c r="C1388" s="32">
        <v>1260283.3500000001</v>
      </c>
      <c r="D1388" s="33">
        <v>0.10827642274541031</v>
      </c>
    </row>
    <row r="1389" spans="1:4" x14ac:dyDescent="0.55000000000000004">
      <c r="A1389" s="55"/>
      <c r="B1389" s="31" t="s">
        <v>1710</v>
      </c>
      <c r="C1389" s="32">
        <v>1115800.77</v>
      </c>
      <c r="D1389" s="33">
        <v>9.5863296037493731E-2</v>
      </c>
    </row>
    <row r="1390" spans="1:4" x14ac:dyDescent="0.55000000000000004">
      <c r="A1390" s="55"/>
      <c r="B1390" s="31" t="s">
        <v>1711</v>
      </c>
      <c r="C1390" s="32">
        <v>939210.1</v>
      </c>
      <c r="D1390" s="33">
        <v>8.0691623700621828E-2</v>
      </c>
    </row>
    <row r="1391" spans="1:4" x14ac:dyDescent="0.55000000000000004">
      <c r="A1391" s="55"/>
      <c r="B1391" s="31" t="s">
        <v>1712</v>
      </c>
      <c r="C1391" s="32">
        <v>880374</v>
      </c>
      <c r="D1391" s="33">
        <v>7.5636758509955604E-2</v>
      </c>
    </row>
    <row r="1392" spans="1:4" x14ac:dyDescent="0.55000000000000004">
      <c r="A1392" s="55"/>
      <c r="B1392" s="31" t="s">
        <v>672</v>
      </c>
      <c r="C1392" s="32">
        <v>819051.4</v>
      </c>
      <c r="D1392" s="33">
        <v>7.0368267292129305E-2</v>
      </c>
    </row>
    <row r="1393" spans="1:4" x14ac:dyDescent="0.55000000000000004">
      <c r="A1393" s="55"/>
      <c r="B1393" s="31" t="s">
        <v>1713</v>
      </c>
      <c r="C1393" s="32">
        <v>399813.43</v>
      </c>
      <c r="D1393" s="33">
        <v>3.4349710298063135E-2</v>
      </c>
    </row>
    <row r="1394" spans="1:4" x14ac:dyDescent="0.55000000000000004">
      <c r="A1394" s="55"/>
      <c r="B1394" s="31" t="s">
        <v>906</v>
      </c>
      <c r="C1394" s="32">
        <v>368849.33</v>
      </c>
      <c r="D1394" s="33">
        <v>3.1689449824471104E-2</v>
      </c>
    </row>
    <row r="1395" spans="1:4" x14ac:dyDescent="0.55000000000000004">
      <c r="A1395" s="55"/>
      <c r="B1395" s="31" t="s">
        <v>903</v>
      </c>
      <c r="C1395" s="32">
        <v>279981.93</v>
      </c>
      <c r="D1395" s="33">
        <v>2.405446506434912E-2</v>
      </c>
    </row>
    <row r="1396" spans="1:4" x14ac:dyDescent="0.55000000000000004">
      <c r="A1396" s="55"/>
      <c r="B1396" s="31" t="s">
        <v>907</v>
      </c>
      <c r="C1396" s="32">
        <v>231185.99</v>
      </c>
      <c r="D1396" s="33">
        <v>1.9862193677363266E-2</v>
      </c>
    </row>
    <row r="1397" spans="1:4" x14ac:dyDescent="0.55000000000000004">
      <c r="A1397" s="55"/>
      <c r="B1397" s="31" t="s">
        <v>1264</v>
      </c>
      <c r="C1397" s="32">
        <v>134233.75</v>
      </c>
      <c r="D1397" s="33">
        <v>1.1532605157167013E-2</v>
      </c>
    </row>
    <row r="1398" spans="1:4" x14ac:dyDescent="0.55000000000000004">
      <c r="A1398" s="55"/>
      <c r="B1398" s="31" t="s">
        <v>869</v>
      </c>
      <c r="C1398" s="32">
        <v>128663.54</v>
      </c>
      <c r="D1398" s="33">
        <v>1.1054044194871739E-2</v>
      </c>
    </row>
    <row r="1399" spans="1:4" x14ac:dyDescent="0.55000000000000004">
      <c r="A1399" s="55"/>
      <c r="B1399" s="31" t="s">
        <v>1247</v>
      </c>
      <c r="C1399" s="32">
        <v>108642.73</v>
      </c>
      <c r="D1399" s="33">
        <v>9.3339693503809839E-3</v>
      </c>
    </row>
    <row r="1400" spans="1:4" x14ac:dyDescent="0.55000000000000004">
      <c r="A1400" s="55"/>
      <c r="B1400" s="31" t="s">
        <v>905</v>
      </c>
      <c r="C1400" s="32">
        <v>107113.13</v>
      </c>
      <c r="D1400" s="33">
        <v>9.2025547631523433E-3</v>
      </c>
    </row>
    <row r="1401" spans="1:4" x14ac:dyDescent="0.55000000000000004">
      <c r="A1401" s="54" t="s">
        <v>1714</v>
      </c>
      <c r="B1401" s="31" t="s">
        <v>184</v>
      </c>
      <c r="C1401" s="32">
        <v>206749240.73999998</v>
      </c>
      <c r="D1401" s="33">
        <v>1</v>
      </c>
    </row>
    <row r="1402" spans="1:4" x14ac:dyDescent="0.55000000000000004">
      <c r="A1402" s="55"/>
      <c r="B1402" s="31" t="s">
        <v>1616</v>
      </c>
      <c r="C1402" s="32">
        <v>23399862.73</v>
      </c>
      <c r="D1402" s="33">
        <v>0.11317992098179834</v>
      </c>
    </row>
    <row r="1403" spans="1:4" x14ac:dyDescent="0.55000000000000004">
      <c r="A1403" s="55"/>
      <c r="B1403" s="31" t="s">
        <v>856</v>
      </c>
      <c r="C1403" s="32">
        <v>16730992.57</v>
      </c>
      <c r="D1403" s="33">
        <v>8.0924082284975662E-2</v>
      </c>
    </row>
    <row r="1404" spans="1:4" x14ac:dyDescent="0.55000000000000004">
      <c r="A1404" s="55"/>
      <c r="B1404" s="31" t="s">
        <v>1715</v>
      </c>
      <c r="C1404" s="32">
        <v>14038248.68</v>
      </c>
      <c r="D1404" s="33">
        <v>6.7899880211187674E-2</v>
      </c>
    </row>
    <row r="1405" spans="1:4" x14ac:dyDescent="0.55000000000000004">
      <c r="A1405" s="55"/>
      <c r="B1405" s="31" t="s">
        <v>1716</v>
      </c>
      <c r="C1405" s="32">
        <v>13465219.93</v>
      </c>
      <c r="D1405" s="33">
        <v>6.5128267856293373E-2</v>
      </c>
    </row>
    <row r="1406" spans="1:4" x14ac:dyDescent="0.55000000000000004">
      <c r="A1406" s="55"/>
      <c r="B1406" s="31" t="s">
        <v>701</v>
      </c>
      <c r="C1406" s="32">
        <v>8976432.6899999995</v>
      </c>
      <c r="D1406" s="33">
        <v>4.3417004376274451E-2</v>
      </c>
    </row>
    <row r="1407" spans="1:4" x14ac:dyDescent="0.55000000000000004">
      <c r="A1407" s="55"/>
      <c r="B1407" s="31" t="s">
        <v>1598</v>
      </c>
      <c r="C1407" s="32">
        <v>7238164.6699999999</v>
      </c>
      <c r="D1407" s="33">
        <v>3.5009389365073612E-2</v>
      </c>
    </row>
    <row r="1408" spans="1:4" x14ac:dyDescent="0.55000000000000004">
      <c r="A1408" s="55"/>
      <c r="B1408" s="31" t="s">
        <v>869</v>
      </c>
      <c r="C1408" s="32">
        <v>6709423.0800000001</v>
      </c>
      <c r="D1408" s="33">
        <v>3.2451984132979318E-2</v>
      </c>
    </row>
    <row r="1409" spans="1:4" x14ac:dyDescent="0.55000000000000004">
      <c r="A1409" s="55"/>
      <c r="B1409" s="31" t="s">
        <v>708</v>
      </c>
      <c r="C1409" s="32">
        <v>6661674.46</v>
      </c>
      <c r="D1409" s="33">
        <v>3.2221034699602448E-2</v>
      </c>
    </row>
    <row r="1410" spans="1:4" x14ac:dyDescent="0.55000000000000004">
      <c r="A1410" s="55"/>
      <c r="B1410" s="31" t="s">
        <v>1717</v>
      </c>
      <c r="C1410" s="32">
        <v>5872299.1299999999</v>
      </c>
      <c r="D1410" s="33">
        <v>2.8403002153632E-2</v>
      </c>
    </row>
    <row r="1411" spans="1:4" x14ac:dyDescent="0.55000000000000004">
      <c r="A1411" s="55"/>
      <c r="B1411" s="31" t="s">
        <v>1718</v>
      </c>
      <c r="C1411" s="32">
        <v>4594266.12</v>
      </c>
      <c r="D1411" s="33">
        <v>2.222144131488045E-2</v>
      </c>
    </row>
    <row r="1412" spans="1:4" x14ac:dyDescent="0.55000000000000004">
      <c r="A1412" s="55"/>
      <c r="B1412" s="31" t="s">
        <v>1719</v>
      </c>
      <c r="C1412" s="32">
        <v>4290105.16</v>
      </c>
      <c r="D1412" s="33">
        <v>2.0750282538619207E-2</v>
      </c>
    </row>
    <row r="1413" spans="1:4" x14ac:dyDescent="0.55000000000000004">
      <c r="A1413" s="55"/>
      <c r="B1413" s="31" t="s">
        <v>907</v>
      </c>
      <c r="C1413" s="32">
        <v>4165761.5</v>
      </c>
      <c r="D1413" s="33">
        <v>2.014885996722331E-2</v>
      </c>
    </row>
    <row r="1414" spans="1:4" x14ac:dyDescent="0.55000000000000004">
      <c r="A1414" s="55"/>
      <c r="B1414" s="31" t="s">
        <v>905</v>
      </c>
      <c r="C1414" s="32">
        <v>3403859.02</v>
      </c>
      <c r="D1414" s="33">
        <v>1.6463707473927627E-2</v>
      </c>
    </row>
    <row r="1415" spans="1:4" x14ac:dyDescent="0.55000000000000004">
      <c r="A1415" s="55"/>
      <c r="B1415" s="31" t="s">
        <v>1620</v>
      </c>
      <c r="C1415" s="32">
        <v>2932212.34</v>
      </c>
      <c r="D1415" s="33">
        <v>1.4182457596966168E-2</v>
      </c>
    </row>
    <row r="1416" spans="1:4" x14ac:dyDescent="0.55000000000000004">
      <c r="A1416" s="55"/>
      <c r="B1416" s="31" t="s">
        <v>1311</v>
      </c>
      <c r="C1416" s="32">
        <v>2835694</v>
      </c>
      <c r="D1416" s="33">
        <v>1.3715619897081322E-2</v>
      </c>
    </row>
    <row r="1417" spans="1:4" x14ac:dyDescent="0.55000000000000004">
      <c r="A1417" s="54" t="s">
        <v>1720</v>
      </c>
      <c r="B1417" s="31" t="s">
        <v>184</v>
      </c>
      <c r="C1417" s="32">
        <v>9191382.5099999998</v>
      </c>
      <c r="D1417" s="33">
        <v>1</v>
      </c>
    </row>
    <row r="1418" spans="1:4" x14ac:dyDescent="0.55000000000000004">
      <c r="A1418" s="55"/>
      <c r="B1418" s="31" t="s">
        <v>906</v>
      </c>
      <c r="C1418" s="32">
        <v>4540629.24</v>
      </c>
      <c r="D1418" s="33">
        <v>0.4940093870600975</v>
      </c>
    </row>
    <row r="1419" spans="1:4" x14ac:dyDescent="0.55000000000000004">
      <c r="A1419" s="55"/>
      <c r="B1419" s="31" t="s">
        <v>1721</v>
      </c>
      <c r="C1419" s="32">
        <v>1132115.1499999999</v>
      </c>
      <c r="D1419" s="33">
        <v>0.12317136717662291</v>
      </c>
    </row>
    <row r="1420" spans="1:4" x14ac:dyDescent="0.55000000000000004">
      <c r="A1420" s="55"/>
      <c r="B1420" s="31" t="s">
        <v>1719</v>
      </c>
      <c r="C1420" s="32">
        <v>915014.71</v>
      </c>
      <c r="D1420" s="33">
        <v>9.9551368796205172E-2</v>
      </c>
    </row>
    <row r="1421" spans="1:4" x14ac:dyDescent="0.55000000000000004">
      <c r="A1421" s="55"/>
      <c r="B1421" s="31" t="s">
        <v>1598</v>
      </c>
      <c r="C1421" s="32">
        <v>760737.02</v>
      </c>
      <c r="D1421" s="33">
        <v>8.2766332395843245E-2</v>
      </c>
    </row>
    <row r="1422" spans="1:4" x14ac:dyDescent="0.55000000000000004">
      <c r="A1422" s="55"/>
      <c r="B1422" s="31" t="s">
        <v>1722</v>
      </c>
      <c r="C1422" s="32">
        <v>324994.5</v>
      </c>
      <c r="D1422" s="33">
        <v>3.5358608962951323E-2</v>
      </c>
    </row>
    <row r="1423" spans="1:4" x14ac:dyDescent="0.55000000000000004">
      <c r="A1423" s="55"/>
      <c r="B1423" s="31" t="s">
        <v>805</v>
      </c>
      <c r="C1423" s="32">
        <v>283703.58</v>
      </c>
      <c r="D1423" s="33">
        <v>3.086625757238777E-2</v>
      </c>
    </row>
    <row r="1424" spans="1:4" x14ac:dyDescent="0.55000000000000004">
      <c r="A1424" s="55"/>
      <c r="B1424" s="31" t="s">
        <v>1723</v>
      </c>
      <c r="C1424" s="32">
        <v>104520</v>
      </c>
      <c r="D1424" s="33">
        <v>1.1371521083611174E-2</v>
      </c>
    </row>
    <row r="1425" spans="1:4" x14ac:dyDescent="0.55000000000000004">
      <c r="A1425" s="55"/>
      <c r="B1425" s="31" t="s">
        <v>1724</v>
      </c>
      <c r="C1425" s="32">
        <v>100981.63</v>
      </c>
      <c r="D1425" s="33">
        <v>1.0986555057428462E-2</v>
      </c>
    </row>
    <row r="1426" spans="1:4" x14ac:dyDescent="0.55000000000000004">
      <c r="A1426" s="55"/>
      <c r="B1426" s="31" t="s">
        <v>1725</v>
      </c>
      <c r="C1426" s="32">
        <v>95535</v>
      </c>
      <c r="D1426" s="33">
        <v>1.0393974997347816E-2</v>
      </c>
    </row>
    <row r="1427" spans="1:4" x14ac:dyDescent="0.55000000000000004">
      <c r="A1427" s="55"/>
      <c r="B1427" s="31" t="s">
        <v>1726</v>
      </c>
      <c r="C1427" s="32">
        <v>88610</v>
      </c>
      <c r="D1427" s="33">
        <v>9.640551886899983E-3</v>
      </c>
    </row>
    <row r="1428" spans="1:4" x14ac:dyDescent="0.55000000000000004">
      <c r="A1428" s="55"/>
      <c r="B1428" s="31" t="s">
        <v>1596</v>
      </c>
      <c r="C1428" s="32">
        <v>64630.97</v>
      </c>
      <c r="D1428" s="33">
        <v>7.0316919059437563E-3</v>
      </c>
    </row>
    <row r="1429" spans="1:4" x14ac:dyDescent="0.55000000000000004">
      <c r="A1429" s="55"/>
      <c r="B1429" s="31" t="s">
        <v>1727</v>
      </c>
      <c r="C1429" s="32">
        <v>58829.02</v>
      </c>
      <c r="D1429" s="33">
        <v>6.4004538964617629E-3</v>
      </c>
    </row>
    <row r="1430" spans="1:4" x14ac:dyDescent="0.55000000000000004">
      <c r="A1430" s="55"/>
      <c r="B1430" s="31" t="s">
        <v>1728</v>
      </c>
      <c r="C1430" s="32">
        <v>53485</v>
      </c>
      <c r="D1430" s="33">
        <v>5.8190375541230738E-3</v>
      </c>
    </row>
    <row r="1431" spans="1:4" x14ac:dyDescent="0.55000000000000004">
      <c r="A1431" s="55"/>
      <c r="B1431" s="31" t="s">
        <v>1729</v>
      </c>
      <c r="C1431" s="32">
        <v>52480</v>
      </c>
      <c r="D1431" s="33">
        <v>5.7096960052421975E-3</v>
      </c>
    </row>
    <row r="1432" spans="1:4" x14ac:dyDescent="0.55000000000000004">
      <c r="A1432" s="55"/>
      <c r="B1432" s="31" t="s">
        <v>1730</v>
      </c>
      <c r="C1432" s="32">
        <v>51629.08</v>
      </c>
      <c r="D1432" s="33">
        <v>5.6171179845718334E-3</v>
      </c>
    </row>
    <row r="1433" spans="1:4" x14ac:dyDescent="0.55000000000000004">
      <c r="A1433" s="54" t="s">
        <v>1731</v>
      </c>
      <c r="B1433" s="31" t="s">
        <v>184</v>
      </c>
      <c r="C1433" s="32">
        <v>18535743.379999999</v>
      </c>
      <c r="D1433" s="33">
        <v>1</v>
      </c>
    </row>
    <row r="1434" spans="1:4" x14ac:dyDescent="0.55000000000000004">
      <c r="A1434" s="55"/>
      <c r="B1434" s="31" t="s">
        <v>701</v>
      </c>
      <c r="C1434" s="32">
        <v>2848859</v>
      </c>
      <c r="D1434" s="33">
        <v>0.15369542734789415</v>
      </c>
    </row>
    <row r="1435" spans="1:4" x14ac:dyDescent="0.55000000000000004">
      <c r="A1435" s="55"/>
      <c r="B1435" s="31" t="s">
        <v>856</v>
      </c>
      <c r="C1435" s="32">
        <v>2343826.61</v>
      </c>
      <c r="D1435" s="33">
        <v>0.12644902132864982</v>
      </c>
    </row>
    <row r="1436" spans="1:4" x14ac:dyDescent="0.55000000000000004">
      <c r="A1436" s="55"/>
      <c r="B1436" s="31" t="s">
        <v>906</v>
      </c>
      <c r="C1436" s="32">
        <v>1924177.83</v>
      </c>
      <c r="D1436" s="33">
        <v>0.10380904561271501</v>
      </c>
    </row>
    <row r="1437" spans="1:4" x14ac:dyDescent="0.55000000000000004">
      <c r="A1437" s="55"/>
      <c r="B1437" s="31" t="s">
        <v>1711</v>
      </c>
      <c r="C1437" s="32">
        <v>1254088</v>
      </c>
      <c r="D1437" s="33">
        <v>6.7657820584264047E-2</v>
      </c>
    </row>
    <row r="1438" spans="1:4" x14ac:dyDescent="0.55000000000000004">
      <c r="A1438" s="55"/>
      <c r="B1438" s="31" t="s">
        <v>905</v>
      </c>
      <c r="C1438" s="32">
        <v>925841</v>
      </c>
      <c r="D1438" s="33">
        <v>4.9948954353726066E-2</v>
      </c>
    </row>
    <row r="1439" spans="1:4" x14ac:dyDescent="0.55000000000000004">
      <c r="A1439" s="55"/>
      <c r="B1439" s="31" t="s">
        <v>708</v>
      </c>
      <c r="C1439" s="32">
        <v>868829</v>
      </c>
      <c r="D1439" s="33">
        <v>4.6873167274071315E-2</v>
      </c>
    </row>
    <row r="1440" spans="1:4" x14ac:dyDescent="0.55000000000000004">
      <c r="A1440" s="55"/>
      <c r="B1440" s="31" t="s">
        <v>1712</v>
      </c>
      <c r="C1440" s="32">
        <v>842680</v>
      </c>
      <c r="D1440" s="33">
        <v>4.5462433457578437E-2</v>
      </c>
    </row>
    <row r="1441" spans="1:4" x14ac:dyDescent="0.55000000000000004">
      <c r="A1441" s="55"/>
      <c r="B1441" s="31" t="s">
        <v>724</v>
      </c>
      <c r="C1441" s="32">
        <v>737585.03</v>
      </c>
      <c r="D1441" s="33">
        <v>3.9792578850430763E-2</v>
      </c>
    </row>
    <row r="1442" spans="1:4" x14ac:dyDescent="0.55000000000000004">
      <c r="A1442" s="55"/>
      <c r="B1442" s="31" t="s">
        <v>903</v>
      </c>
      <c r="C1442" s="32">
        <v>646934.06000000006</v>
      </c>
      <c r="D1442" s="33">
        <v>3.4901975428621848E-2</v>
      </c>
    </row>
    <row r="1443" spans="1:4" x14ac:dyDescent="0.55000000000000004">
      <c r="A1443" s="55"/>
      <c r="B1443" s="31" t="s">
        <v>907</v>
      </c>
      <c r="C1443" s="32">
        <v>552791</v>
      </c>
      <c r="D1443" s="33">
        <v>2.982297438345308E-2</v>
      </c>
    </row>
    <row r="1444" spans="1:4" x14ac:dyDescent="0.55000000000000004">
      <c r="A1444" s="55"/>
      <c r="B1444" s="31" t="s">
        <v>1710</v>
      </c>
      <c r="C1444" s="32">
        <v>416046.85</v>
      </c>
      <c r="D1444" s="33">
        <v>2.2445652244458297E-2</v>
      </c>
    </row>
    <row r="1445" spans="1:4" x14ac:dyDescent="0.55000000000000004">
      <c r="A1445" s="55"/>
      <c r="B1445" s="31" t="s">
        <v>1500</v>
      </c>
      <c r="C1445" s="32">
        <v>373597</v>
      </c>
      <c r="D1445" s="33">
        <v>2.0155490521254725E-2</v>
      </c>
    </row>
    <row r="1446" spans="1:4" x14ac:dyDescent="0.55000000000000004">
      <c r="A1446" s="55"/>
      <c r="B1446" s="31" t="s">
        <v>909</v>
      </c>
      <c r="C1446" s="32">
        <v>350788.33</v>
      </c>
      <c r="D1446" s="33">
        <v>1.8924966903593379E-2</v>
      </c>
    </row>
    <row r="1447" spans="1:4" x14ac:dyDescent="0.55000000000000004">
      <c r="A1447" s="55"/>
      <c r="B1447" s="31" t="s">
        <v>674</v>
      </c>
      <c r="C1447" s="32">
        <v>325815.63</v>
      </c>
      <c r="D1447" s="33">
        <v>1.7577694259165992E-2</v>
      </c>
    </row>
    <row r="1448" spans="1:4" x14ac:dyDescent="0.55000000000000004">
      <c r="A1448" s="55"/>
      <c r="B1448" s="31" t="s">
        <v>1732</v>
      </c>
      <c r="C1448" s="32">
        <v>325285.52</v>
      </c>
      <c r="D1448" s="33">
        <v>1.7549094920626812E-2</v>
      </c>
    </row>
    <row r="1449" spans="1:4" x14ac:dyDescent="0.55000000000000004">
      <c r="A1449" s="54" t="s">
        <v>1733</v>
      </c>
      <c r="B1449" s="31" t="s">
        <v>184</v>
      </c>
      <c r="C1449" s="32">
        <v>-2320718.8900000006</v>
      </c>
      <c r="D1449" s="33">
        <v>1</v>
      </c>
    </row>
    <row r="1450" spans="1:4" x14ac:dyDescent="0.55000000000000004">
      <c r="A1450" s="55"/>
      <c r="B1450" s="31" t="s">
        <v>1734</v>
      </c>
      <c r="C1450" s="32">
        <v>2620265</v>
      </c>
      <c r="D1450" s="33">
        <v>-1.1290747066741889</v>
      </c>
    </row>
    <row r="1451" spans="1:4" x14ac:dyDescent="0.55000000000000004">
      <c r="A1451" s="55"/>
      <c r="B1451" s="31" t="s">
        <v>1735</v>
      </c>
      <c r="C1451" s="32">
        <v>785431.01</v>
      </c>
      <c r="D1451" s="33">
        <v>-0.33844297703803317</v>
      </c>
    </row>
    <row r="1452" spans="1:4" x14ac:dyDescent="0.55000000000000004">
      <c r="A1452" s="55"/>
      <c r="B1452" s="31" t="s">
        <v>1736</v>
      </c>
      <c r="C1452" s="32">
        <v>310279.03000000003</v>
      </c>
      <c r="D1452" s="33">
        <v>-0.13369953221693298</v>
      </c>
    </row>
    <row r="1453" spans="1:4" x14ac:dyDescent="0.55000000000000004">
      <c r="A1453" s="55"/>
      <c r="B1453" s="31" t="s">
        <v>1616</v>
      </c>
      <c r="C1453" s="32">
        <v>207522.37</v>
      </c>
      <c r="D1453" s="33">
        <v>-8.9421588669879759E-2</v>
      </c>
    </row>
    <row r="1454" spans="1:4" x14ac:dyDescent="0.55000000000000004">
      <c r="A1454" s="55"/>
      <c r="B1454" s="31" t="s">
        <v>1737</v>
      </c>
      <c r="C1454" s="32">
        <v>187788</v>
      </c>
      <c r="D1454" s="33">
        <v>-8.0918029671400632E-2</v>
      </c>
    </row>
    <row r="1455" spans="1:4" x14ac:dyDescent="0.55000000000000004">
      <c r="A1455" s="55"/>
      <c r="B1455" s="31" t="s">
        <v>1738</v>
      </c>
      <c r="C1455" s="32">
        <v>175248</v>
      </c>
      <c r="D1455" s="33">
        <v>-7.5514531619984337E-2</v>
      </c>
    </row>
    <row r="1456" spans="1:4" x14ac:dyDescent="0.55000000000000004">
      <c r="A1456" s="55"/>
      <c r="B1456" s="31" t="s">
        <v>1739</v>
      </c>
      <c r="C1456" s="32">
        <v>154376.65</v>
      </c>
      <c r="D1456" s="33">
        <v>-6.6521046846824236E-2</v>
      </c>
    </row>
    <row r="1457" spans="1:4" x14ac:dyDescent="0.55000000000000004">
      <c r="A1457" s="55"/>
      <c r="B1457" s="31" t="s">
        <v>1740</v>
      </c>
      <c r="C1457" s="32">
        <v>75114.39</v>
      </c>
      <c r="D1457" s="33">
        <v>-3.2366862838781811E-2</v>
      </c>
    </row>
    <row r="1458" spans="1:4" x14ac:dyDescent="0.55000000000000004">
      <c r="A1458" s="55"/>
      <c r="B1458" s="31" t="s">
        <v>1741</v>
      </c>
      <c r="C1458" s="32">
        <v>46433.32</v>
      </c>
      <c r="D1458" s="33">
        <v>-2.0008162212184169E-2</v>
      </c>
    </row>
    <row r="1459" spans="1:4" x14ac:dyDescent="0.55000000000000004">
      <c r="A1459" s="55"/>
      <c r="B1459" s="31" t="s">
        <v>1742</v>
      </c>
      <c r="C1459" s="32">
        <v>46109</v>
      </c>
      <c r="D1459" s="33">
        <v>-1.9868412412500331E-2</v>
      </c>
    </row>
    <row r="1460" spans="1:4" x14ac:dyDescent="0.55000000000000004">
      <c r="A1460" s="55"/>
      <c r="B1460" s="31" t="s">
        <v>1743</v>
      </c>
      <c r="C1460" s="32">
        <v>36848.31</v>
      </c>
      <c r="D1460" s="33">
        <v>-1.5877972191625497E-2</v>
      </c>
    </row>
    <row r="1461" spans="1:4" x14ac:dyDescent="0.55000000000000004">
      <c r="A1461" s="55"/>
      <c r="B1461" s="31" t="s">
        <v>1744</v>
      </c>
      <c r="C1461" s="32">
        <v>35018</v>
      </c>
      <c r="D1461" s="33">
        <v>-1.5089289853628068E-2</v>
      </c>
    </row>
    <row r="1462" spans="1:4" x14ac:dyDescent="0.55000000000000004">
      <c r="A1462" s="55"/>
      <c r="B1462" s="31" t="s">
        <v>1745</v>
      </c>
      <c r="C1462" s="32">
        <v>24249.99</v>
      </c>
      <c r="D1462" s="33">
        <v>-1.0449343996161464E-2</v>
      </c>
    </row>
    <row r="1463" spans="1:4" x14ac:dyDescent="0.55000000000000004">
      <c r="A1463" s="55"/>
      <c r="B1463" s="31" t="s">
        <v>1746</v>
      </c>
      <c r="C1463" s="32">
        <v>22790</v>
      </c>
      <c r="D1463" s="33">
        <v>-9.8202329020556194E-3</v>
      </c>
    </row>
    <row r="1464" spans="1:4" x14ac:dyDescent="0.55000000000000004">
      <c r="A1464" s="55"/>
      <c r="B1464" s="31" t="s">
        <v>1747</v>
      </c>
      <c r="C1464" s="32">
        <v>21891.27</v>
      </c>
      <c r="D1464" s="33">
        <v>-9.4329692813419526E-3</v>
      </c>
    </row>
    <row r="1465" spans="1:4" x14ac:dyDescent="0.55000000000000004">
      <c r="A1465" s="54" t="s">
        <v>1748</v>
      </c>
      <c r="B1465" s="31" t="s">
        <v>184</v>
      </c>
      <c r="C1465" s="32">
        <v>342917.46</v>
      </c>
      <c r="D1465" s="33">
        <v>1</v>
      </c>
    </row>
    <row r="1466" spans="1:4" x14ac:dyDescent="0.55000000000000004">
      <c r="A1466" s="55"/>
      <c r="B1466" s="31" t="s">
        <v>1749</v>
      </c>
      <c r="C1466" s="32">
        <v>113737.5</v>
      </c>
      <c r="D1466" s="33">
        <v>0.33167602489532028</v>
      </c>
    </row>
    <row r="1467" spans="1:4" x14ac:dyDescent="0.55000000000000004">
      <c r="A1467" s="55"/>
      <c r="B1467" s="31" t="s">
        <v>1750</v>
      </c>
      <c r="C1467" s="32">
        <v>48658.68</v>
      </c>
      <c r="D1467" s="33">
        <v>0.14189618691331726</v>
      </c>
    </row>
    <row r="1468" spans="1:4" x14ac:dyDescent="0.55000000000000004">
      <c r="A1468" s="55"/>
      <c r="B1468" s="31" t="s">
        <v>1751</v>
      </c>
      <c r="C1468" s="32">
        <v>35065.599999999999</v>
      </c>
      <c r="D1468" s="33">
        <v>0.10225667716073715</v>
      </c>
    </row>
    <row r="1469" spans="1:4" x14ac:dyDescent="0.55000000000000004">
      <c r="A1469" s="55"/>
      <c r="B1469" s="31" t="s">
        <v>1752</v>
      </c>
      <c r="C1469" s="32">
        <v>29700</v>
      </c>
      <c r="D1469" s="33">
        <v>8.6609763177413007E-2</v>
      </c>
    </row>
    <row r="1470" spans="1:4" x14ac:dyDescent="0.55000000000000004">
      <c r="A1470" s="55"/>
      <c r="B1470" s="31" t="s">
        <v>1753</v>
      </c>
      <c r="C1470" s="32">
        <v>26834</v>
      </c>
      <c r="D1470" s="33">
        <v>7.8252066838474771E-2</v>
      </c>
    </row>
    <row r="1471" spans="1:4" x14ac:dyDescent="0.55000000000000004">
      <c r="A1471" s="55"/>
      <c r="B1471" s="31" t="s">
        <v>1754</v>
      </c>
      <c r="C1471" s="32">
        <v>19141.599999999999</v>
      </c>
      <c r="D1471" s="33">
        <v>5.5819846560160563E-2</v>
      </c>
    </row>
    <row r="1472" spans="1:4" x14ac:dyDescent="0.55000000000000004">
      <c r="A1472" s="55"/>
      <c r="B1472" s="31" t="s">
        <v>1755</v>
      </c>
      <c r="C1472" s="32">
        <v>11776.08</v>
      </c>
      <c r="D1472" s="33">
        <v>3.4340858584453529E-2</v>
      </c>
    </row>
    <row r="1473" spans="1:4" x14ac:dyDescent="0.55000000000000004">
      <c r="A1473" s="55"/>
      <c r="B1473" s="31" t="s">
        <v>1756</v>
      </c>
      <c r="C1473" s="32">
        <v>11034.4</v>
      </c>
      <c r="D1473" s="33">
        <v>3.2178005751004921E-2</v>
      </c>
    </row>
    <row r="1474" spans="1:4" x14ac:dyDescent="0.55000000000000004">
      <c r="A1474" s="55"/>
      <c r="B1474" s="31" t="s">
        <v>1757</v>
      </c>
      <c r="C1474" s="32">
        <v>10980</v>
      </c>
      <c r="D1474" s="33">
        <v>3.2019366992861779E-2</v>
      </c>
    </row>
    <row r="1475" spans="1:4" x14ac:dyDescent="0.55000000000000004">
      <c r="A1475" s="55"/>
      <c r="B1475" s="31" t="s">
        <v>642</v>
      </c>
      <c r="C1475" s="32">
        <v>9200</v>
      </c>
      <c r="D1475" s="33">
        <v>2.6828613509501671E-2</v>
      </c>
    </row>
    <row r="1476" spans="1:4" x14ac:dyDescent="0.55000000000000004">
      <c r="A1476" s="55"/>
      <c r="B1476" s="31" t="s">
        <v>1758</v>
      </c>
      <c r="C1476" s="32">
        <v>7000</v>
      </c>
      <c r="D1476" s="33">
        <v>2.041307549635997E-2</v>
      </c>
    </row>
    <row r="1477" spans="1:4" x14ac:dyDescent="0.55000000000000004">
      <c r="A1477" s="55"/>
      <c r="B1477" s="31" t="s">
        <v>1759</v>
      </c>
      <c r="C1477" s="32">
        <v>4700</v>
      </c>
      <c r="D1477" s="33">
        <v>1.370592211898455E-2</v>
      </c>
    </row>
    <row r="1478" spans="1:4" x14ac:dyDescent="0.55000000000000004">
      <c r="A1478" s="55"/>
      <c r="B1478" s="31" t="s">
        <v>1760</v>
      </c>
      <c r="C1478" s="32">
        <v>2042.98</v>
      </c>
      <c r="D1478" s="33">
        <v>5.9576435682219273E-3</v>
      </c>
    </row>
    <row r="1479" spans="1:4" x14ac:dyDescent="0.55000000000000004">
      <c r="A1479" s="55"/>
      <c r="B1479" s="31" t="s">
        <v>1761</v>
      </c>
      <c r="C1479" s="32">
        <v>2000</v>
      </c>
      <c r="D1479" s="33">
        <v>5.8323072846742765E-3</v>
      </c>
    </row>
    <row r="1480" spans="1:4" x14ac:dyDescent="0.55000000000000004">
      <c r="A1480" s="55"/>
      <c r="B1480" s="31" t="s">
        <v>1762</v>
      </c>
      <c r="C1480" s="32">
        <v>1601.01</v>
      </c>
      <c r="D1480" s="33">
        <v>4.6687911429181819E-3</v>
      </c>
    </row>
    <row r="1481" spans="1:4" x14ac:dyDescent="0.55000000000000004">
      <c r="A1481" s="54" t="s">
        <v>1763</v>
      </c>
      <c r="B1481" s="31" t="s">
        <v>184</v>
      </c>
      <c r="C1481" s="32">
        <v>106784354.12999994</v>
      </c>
      <c r="D1481" s="33">
        <v>1</v>
      </c>
    </row>
    <row r="1482" spans="1:4" x14ac:dyDescent="0.55000000000000004">
      <c r="A1482" s="55"/>
      <c r="B1482" s="31" t="s">
        <v>1466</v>
      </c>
      <c r="C1482" s="32">
        <v>78548777</v>
      </c>
      <c r="D1482" s="33">
        <v>0.73558320074094596</v>
      </c>
    </row>
    <row r="1483" spans="1:4" x14ac:dyDescent="0.55000000000000004">
      <c r="A1483" s="55"/>
      <c r="B1483" s="31" t="s">
        <v>1764</v>
      </c>
      <c r="C1483" s="32">
        <v>2455445</v>
      </c>
      <c r="D1483" s="33">
        <v>2.2994426664890683E-2</v>
      </c>
    </row>
    <row r="1484" spans="1:4" x14ac:dyDescent="0.55000000000000004">
      <c r="A1484" s="55"/>
      <c r="B1484" s="31" t="s">
        <v>1054</v>
      </c>
      <c r="C1484" s="32">
        <v>2332518</v>
      </c>
      <c r="D1484" s="33">
        <v>2.184325614930796E-2</v>
      </c>
    </row>
    <row r="1485" spans="1:4" x14ac:dyDescent="0.55000000000000004">
      <c r="A1485" s="55"/>
      <c r="B1485" s="31" t="s">
        <v>1765</v>
      </c>
      <c r="C1485" s="32">
        <v>759820</v>
      </c>
      <c r="D1485" s="33">
        <v>7.1154618688332415E-3</v>
      </c>
    </row>
    <row r="1486" spans="1:4" x14ac:dyDescent="0.55000000000000004">
      <c r="A1486" s="55"/>
      <c r="B1486" s="31" t="s">
        <v>1766</v>
      </c>
      <c r="C1486" s="32">
        <v>750000</v>
      </c>
      <c r="D1486" s="33">
        <v>7.0235008312823184E-3</v>
      </c>
    </row>
    <row r="1487" spans="1:4" x14ac:dyDescent="0.55000000000000004">
      <c r="A1487" s="55"/>
      <c r="B1487" s="31" t="s">
        <v>1767</v>
      </c>
      <c r="C1487" s="32">
        <v>743710.5</v>
      </c>
      <c r="D1487" s="33">
        <v>6.9646017533111851E-3</v>
      </c>
    </row>
    <row r="1488" spans="1:4" x14ac:dyDescent="0.55000000000000004">
      <c r="A1488" s="55"/>
      <c r="B1488" s="31" t="s">
        <v>1768</v>
      </c>
      <c r="C1488" s="32">
        <v>711547.17</v>
      </c>
      <c r="D1488" s="33">
        <v>6.663402853322108E-3</v>
      </c>
    </row>
    <row r="1489" spans="1:4" x14ac:dyDescent="0.55000000000000004">
      <c r="A1489" s="55"/>
      <c r="B1489" s="31" t="s">
        <v>1769</v>
      </c>
      <c r="C1489" s="32">
        <v>543350.4</v>
      </c>
      <c r="D1489" s="33">
        <v>5.0882959814367735E-3</v>
      </c>
    </row>
    <row r="1490" spans="1:4" x14ac:dyDescent="0.55000000000000004">
      <c r="A1490" s="55"/>
      <c r="B1490" s="31" t="s">
        <v>1548</v>
      </c>
      <c r="C1490" s="32">
        <v>537307.22</v>
      </c>
      <c r="D1490" s="33">
        <v>5.0317036084319882E-3</v>
      </c>
    </row>
    <row r="1491" spans="1:4" x14ac:dyDescent="0.55000000000000004">
      <c r="A1491" s="55"/>
      <c r="B1491" s="31" t="s">
        <v>1770</v>
      </c>
      <c r="C1491" s="32">
        <v>420151</v>
      </c>
      <c r="D1491" s="33">
        <v>3.93457453035213E-3</v>
      </c>
    </row>
    <row r="1492" spans="1:4" x14ac:dyDescent="0.55000000000000004">
      <c r="A1492" s="55"/>
      <c r="B1492" s="31" t="s">
        <v>1771</v>
      </c>
      <c r="C1492" s="32">
        <v>400000</v>
      </c>
      <c r="D1492" s="33">
        <v>3.7458671100172366E-3</v>
      </c>
    </row>
    <row r="1493" spans="1:4" x14ac:dyDescent="0.55000000000000004">
      <c r="A1493" s="55"/>
      <c r="B1493" s="31" t="s">
        <v>1772</v>
      </c>
      <c r="C1493" s="32">
        <v>398700</v>
      </c>
      <c r="D1493" s="33">
        <v>3.7336930419096803E-3</v>
      </c>
    </row>
    <row r="1494" spans="1:4" x14ac:dyDescent="0.55000000000000004">
      <c r="A1494" s="55"/>
      <c r="B1494" s="31" t="s">
        <v>1773</v>
      </c>
      <c r="C1494" s="32">
        <v>365999.97</v>
      </c>
      <c r="D1494" s="33">
        <v>3.4274681247257379E-3</v>
      </c>
    </row>
    <row r="1495" spans="1:4" x14ac:dyDescent="0.55000000000000004">
      <c r="A1495" s="55"/>
      <c r="B1495" s="31" t="s">
        <v>1774</v>
      </c>
      <c r="C1495" s="32">
        <v>363500</v>
      </c>
      <c r="D1495" s="33">
        <v>3.4040567362281634E-3</v>
      </c>
    </row>
    <row r="1496" spans="1:4" x14ac:dyDescent="0.55000000000000004">
      <c r="A1496" s="55"/>
      <c r="B1496" s="31" t="s">
        <v>1775</v>
      </c>
      <c r="C1496" s="32">
        <v>363441.8</v>
      </c>
      <c r="D1496" s="33">
        <v>3.4035117125636558E-3</v>
      </c>
    </row>
    <row r="1497" spans="1:4" x14ac:dyDescent="0.55000000000000004">
      <c r="A1497" s="54" t="s">
        <v>1776</v>
      </c>
      <c r="B1497" s="31" t="s">
        <v>184</v>
      </c>
      <c r="C1497" s="32">
        <v>3614698.0300000003</v>
      </c>
      <c r="D1497" s="33">
        <v>1</v>
      </c>
    </row>
    <row r="1498" spans="1:4" x14ac:dyDescent="0.55000000000000004">
      <c r="A1498" s="55"/>
      <c r="B1498" s="31" t="s">
        <v>897</v>
      </c>
      <c r="C1498" s="32">
        <v>447482.91</v>
      </c>
      <c r="D1498" s="33">
        <v>0.12379537828226275</v>
      </c>
    </row>
    <row r="1499" spans="1:4" x14ac:dyDescent="0.55000000000000004">
      <c r="A1499" s="55"/>
      <c r="B1499" s="31" t="s">
        <v>856</v>
      </c>
      <c r="C1499" s="32">
        <v>311682.99</v>
      </c>
      <c r="D1499" s="33">
        <v>8.6226563716582424E-2</v>
      </c>
    </row>
    <row r="1500" spans="1:4" x14ac:dyDescent="0.55000000000000004">
      <c r="A1500" s="55"/>
      <c r="B1500" s="31" t="s">
        <v>1654</v>
      </c>
      <c r="C1500" s="32">
        <v>308367.96999999997</v>
      </c>
      <c r="D1500" s="33">
        <v>8.5309469128739351E-2</v>
      </c>
    </row>
    <row r="1501" spans="1:4" x14ac:dyDescent="0.55000000000000004">
      <c r="A1501" s="55"/>
      <c r="B1501" s="31" t="s">
        <v>1500</v>
      </c>
      <c r="C1501" s="32">
        <v>117163.43</v>
      </c>
      <c r="D1501" s="33">
        <v>3.2413061624403515E-2</v>
      </c>
    </row>
    <row r="1502" spans="1:4" x14ac:dyDescent="0.55000000000000004">
      <c r="A1502" s="55"/>
      <c r="B1502" s="31" t="s">
        <v>1777</v>
      </c>
      <c r="C1502" s="32">
        <v>114312</v>
      </c>
      <c r="D1502" s="33">
        <v>3.1624218413619461E-2</v>
      </c>
    </row>
    <row r="1503" spans="1:4" x14ac:dyDescent="0.55000000000000004">
      <c r="A1503" s="55"/>
      <c r="B1503" s="31" t="s">
        <v>932</v>
      </c>
      <c r="C1503" s="32">
        <v>94512.33</v>
      </c>
      <c r="D1503" s="33">
        <v>2.6146673723669248E-2</v>
      </c>
    </row>
    <row r="1504" spans="1:4" x14ac:dyDescent="0.55000000000000004">
      <c r="A1504" s="55"/>
      <c r="B1504" s="31" t="s">
        <v>906</v>
      </c>
      <c r="C1504" s="32">
        <v>91070.19</v>
      </c>
      <c r="D1504" s="33">
        <v>2.5194411606216521E-2</v>
      </c>
    </row>
    <row r="1505" spans="1:4" x14ac:dyDescent="0.55000000000000004">
      <c r="A1505" s="55"/>
      <c r="B1505" s="31" t="s">
        <v>1778</v>
      </c>
      <c r="C1505" s="32">
        <v>90275</v>
      </c>
      <c r="D1505" s="33">
        <v>2.4974423658841564E-2</v>
      </c>
    </row>
    <row r="1506" spans="1:4" x14ac:dyDescent="0.55000000000000004">
      <c r="A1506" s="55"/>
      <c r="B1506" s="31" t="s">
        <v>925</v>
      </c>
      <c r="C1506" s="32">
        <v>87794.880000000005</v>
      </c>
      <c r="D1506" s="33">
        <v>2.4288302721652243E-2</v>
      </c>
    </row>
    <row r="1507" spans="1:4" x14ac:dyDescent="0.55000000000000004">
      <c r="A1507" s="55"/>
      <c r="B1507" s="31" t="s">
        <v>1779</v>
      </c>
      <c r="C1507" s="32">
        <v>80125.94</v>
      </c>
      <c r="D1507" s="33">
        <v>2.2166703645781442E-2</v>
      </c>
    </row>
    <row r="1508" spans="1:4" x14ac:dyDescent="0.55000000000000004">
      <c r="A1508" s="55"/>
      <c r="B1508" s="31" t="s">
        <v>1780</v>
      </c>
      <c r="C1508" s="32">
        <v>78194</v>
      </c>
      <c r="D1508" s="33">
        <v>2.163223576382672E-2</v>
      </c>
    </row>
    <row r="1509" spans="1:4" x14ac:dyDescent="0.55000000000000004">
      <c r="A1509" s="55"/>
      <c r="B1509" s="31" t="s">
        <v>1598</v>
      </c>
      <c r="C1509" s="32">
        <v>71140.78</v>
      </c>
      <c r="D1509" s="33">
        <v>1.9680974568157771E-2</v>
      </c>
    </row>
    <row r="1510" spans="1:4" x14ac:dyDescent="0.55000000000000004">
      <c r="A1510" s="55"/>
      <c r="B1510" s="31" t="s">
        <v>1781</v>
      </c>
      <c r="C1510" s="32">
        <v>69732.149999999994</v>
      </c>
      <c r="D1510" s="33">
        <v>1.9291279498663955E-2</v>
      </c>
    </row>
    <row r="1511" spans="1:4" x14ac:dyDescent="0.55000000000000004">
      <c r="A1511" s="55"/>
      <c r="B1511" s="31" t="s">
        <v>1782</v>
      </c>
      <c r="C1511" s="32">
        <v>51451</v>
      </c>
      <c r="D1511" s="33">
        <v>1.423383075791811E-2</v>
      </c>
    </row>
    <row r="1512" spans="1:4" x14ac:dyDescent="0.55000000000000004">
      <c r="A1512" s="55"/>
      <c r="B1512" s="31" t="s">
        <v>686</v>
      </c>
      <c r="C1512" s="32">
        <v>50546.95</v>
      </c>
      <c r="D1512" s="33">
        <v>1.3983726878563075E-2</v>
      </c>
    </row>
    <row r="1513" spans="1:4" x14ac:dyDescent="0.55000000000000004">
      <c r="A1513" s="54" t="s">
        <v>1783</v>
      </c>
      <c r="B1513" s="31" t="s">
        <v>184</v>
      </c>
      <c r="C1513" s="32">
        <v>51929859.330000006</v>
      </c>
      <c r="D1513" s="33">
        <v>1</v>
      </c>
    </row>
    <row r="1514" spans="1:4" x14ac:dyDescent="0.55000000000000004">
      <c r="A1514" s="55"/>
      <c r="B1514" s="31" t="s">
        <v>1784</v>
      </c>
      <c r="C1514" s="32">
        <v>22591598</v>
      </c>
      <c r="D1514" s="33">
        <v>0.43504061615951228</v>
      </c>
    </row>
    <row r="1515" spans="1:4" x14ac:dyDescent="0.55000000000000004">
      <c r="A1515" s="55"/>
      <c r="B1515" s="31" t="s">
        <v>1785</v>
      </c>
      <c r="C1515" s="32">
        <v>6155050</v>
      </c>
      <c r="D1515" s="33">
        <v>0.11852622131876665</v>
      </c>
    </row>
    <row r="1516" spans="1:4" x14ac:dyDescent="0.55000000000000004">
      <c r="A1516" s="55"/>
      <c r="B1516" s="31" t="s">
        <v>1786</v>
      </c>
      <c r="C1516" s="32">
        <v>2120143</v>
      </c>
      <c r="D1516" s="33">
        <v>4.0827050705588723E-2</v>
      </c>
    </row>
    <row r="1517" spans="1:4" x14ac:dyDescent="0.55000000000000004">
      <c r="A1517" s="55"/>
      <c r="B1517" s="31" t="s">
        <v>1787</v>
      </c>
      <c r="C1517" s="32">
        <v>1500000</v>
      </c>
      <c r="D1517" s="33">
        <v>2.8885115795671844E-2</v>
      </c>
    </row>
    <row r="1518" spans="1:4" x14ac:dyDescent="0.55000000000000004">
      <c r="A1518" s="55"/>
      <c r="B1518" s="31" t="s">
        <v>1788</v>
      </c>
      <c r="C1518" s="32">
        <v>1427312</v>
      </c>
      <c r="D1518" s="33">
        <v>2.7485381597701312E-2</v>
      </c>
    </row>
    <row r="1519" spans="1:4" x14ac:dyDescent="0.55000000000000004">
      <c r="A1519" s="55"/>
      <c r="B1519" s="31" t="s">
        <v>1789</v>
      </c>
      <c r="C1519" s="32">
        <v>1402691.22</v>
      </c>
      <c r="D1519" s="33">
        <v>2.7011265543514806E-2</v>
      </c>
    </row>
    <row r="1520" spans="1:4" x14ac:dyDescent="0.55000000000000004">
      <c r="A1520" s="55"/>
      <c r="B1520" s="31" t="s">
        <v>1790</v>
      </c>
      <c r="C1520" s="32">
        <v>1005190</v>
      </c>
      <c r="D1520" s="33">
        <v>1.9356686364434255E-2</v>
      </c>
    </row>
    <row r="1521" spans="1:4" x14ac:dyDescent="0.55000000000000004">
      <c r="A1521" s="55"/>
      <c r="B1521" s="31" t="s">
        <v>1791</v>
      </c>
      <c r="C1521" s="32">
        <v>940000</v>
      </c>
      <c r="D1521" s="33">
        <v>1.8101339231954356E-2</v>
      </c>
    </row>
    <row r="1522" spans="1:4" x14ac:dyDescent="0.55000000000000004">
      <c r="A1522" s="55"/>
      <c r="B1522" s="31" t="s">
        <v>1474</v>
      </c>
      <c r="C1522" s="32">
        <v>647167</v>
      </c>
      <c r="D1522" s="33">
        <v>1.2462329156091707E-2</v>
      </c>
    </row>
    <row r="1523" spans="1:4" x14ac:dyDescent="0.55000000000000004">
      <c r="A1523" s="55"/>
      <c r="B1523" s="31" t="s">
        <v>1792</v>
      </c>
      <c r="C1523" s="32">
        <v>475704</v>
      </c>
      <c r="D1523" s="33">
        <v>9.1605100829761851E-3</v>
      </c>
    </row>
    <row r="1524" spans="1:4" x14ac:dyDescent="0.55000000000000004">
      <c r="A1524" s="55"/>
      <c r="B1524" s="31" t="s">
        <v>1793</v>
      </c>
      <c r="C1524" s="32">
        <v>436000</v>
      </c>
      <c r="D1524" s="33">
        <v>8.3959403246086153E-3</v>
      </c>
    </row>
    <row r="1525" spans="1:4" x14ac:dyDescent="0.55000000000000004">
      <c r="A1525" s="55"/>
      <c r="B1525" s="31" t="s">
        <v>1794</v>
      </c>
      <c r="C1525" s="32">
        <v>409419.5</v>
      </c>
      <c r="D1525" s="33">
        <v>7.8840864443373796E-3</v>
      </c>
    </row>
    <row r="1526" spans="1:4" x14ac:dyDescent="0.55000000000000004">
      <c r="A1526" s="55"/>
      <c r="B1526" s="31" t="s">
        <v>1795</v>
      </c>
      <c r="C1526" s="32">
        <v>400000</v>
      </c>
      <c r="D1526" s="33">
        <v>7.7026975455124916E-3</v>
      </c>
    </row>
    <row r="1527" spans="1:4" x14ac:dyDescent="0.55000000000000004">
      <c r="A1527" s="55"/>
      <c r="B1527" s="31" t="s">
        <v>1796</v>
      </c>
      <c r="C1527" s="32">
        <v>349150</v>
      </c>
      <c r="D1527" s="33">
        <v>6.7234921200392157E-3</v>
      </c>
    </row>
    <row r="1528" spans="1:4" x14ac:dyDescent="0.55000000000000004">
      <c r="A1528" s="55"/>
      <c r="B1528" s="31" t="s">
        <v>1797</v>
      </c>
      <c r="C1528" s="32">
        <v>334458</v>
      </c>
      <c r="D1528" s="33">
        <v>6.4405720391925419E-3</v>
      </c>
    </row>
    <row r="1529" spans="1:4" x14ac:dyDescent="0.55000000000000004">
      <c r="A1529" s="54" t="s">
        <v>1798</v>
      </c>
      <c r="B1529" s="31" t="s">
        <v>184</v>
      </c>
      <c r="C1529" s="32">
        <v>2104593.7099999995</v>
      </c>
      <c r="D1529" s="33">
        <v>1</v>
      </c>
    </row>
    <row r="1530" spans="1:4" x14ac:dyDescent="0.55000000000000004">
      <c r="A1530" s="55"/>
      <c r="B1530" s="31" t="s">
        <v>867</v>
      </c>
      <c r="C1530" s="32">
        <v>352479</v>
      </c>
      <c r="D1530" s="33">
        <v>0.16748078183698462</v>
      </c>
    </row>
    <row r="1531" spans="1:4" x14ac:dyDescent="0.55000000000000004">
      <c r="A1531" s="55"/>
      <c r="B1531" s="31" t="s">
        <v>1549</v>
      </c>
      <c r="C1531" s="32">
        <v>200000</v>
      </c>
      <c r="D1531" s="33">
        <v>9.5030218445345468E-2</v>
      </c>
    </row>
    <row r="1532" spans="1:4" x14ac:dyDescent="0.55000000000000004">
      <c r="A1532" s="55"/>
      <c r="B1532" s="31" t="s">
        <v>871</v>
      </c>
      <c r="C1532" s="32">
        <v>105498</v>
      </c>
      <c r="D1532" s="33">
        <v>5.0127489927735282E-2</v>
      </c>
    </row>
    <row r="1533" spans="1:4" x14ac:dyDescent="0.55000000000000004">
      <c r="A1533" s="55"/>
      <c r="B1533" s="31" t="s">
        <v>1799</v>
      </c>
      <c r="C1533" s="32">
        <v>100000</v>
      </c>
      <c r="D1533" s="33">
        <v>4.7515109222672734E-2</v>
      </c>
    </row>
    <row r="1534" spans="1:4" x14ac:dyDescent="0.55000000000000004">
      <c r="A1534" s="55"/>
      <c r="B1534" s="31" t="s">
        <v>1800</v>
      </c>
      <c r="C1534" s="32">
        <v>78052.69</v>
      </c>
      <c r="D1534" s="33">
        <v>3.7086820904734162E-2</v>
      </c>
    </row>
    <row r="1535" spans="1:4" x14ac:dyDescent="0.55000000000000004">
      <c r="A1535" s="55"/>
      <c r="B1535" s="31" t="s">
        <v>1801</v>
      </c>
      <c r="C1535" s="32">
        <v>73547.179999999993</v>
      </c>
      <c r="D1535" s="33">
        <v>3.4946022907195715E-2</v>
      </c>
    </row>
    <row r="1536" spans="1:4" x14ac:dyDescent="0.55000000000000004">
      <c r="A1536" s="55"/>
      <c r="B1536" s="31" t="s">
        <v>1802</v>
      </c>
      <c r="C1536" s="32">
        <v>62433.61</v>
      </c>
      <c r="D1536" s="33">
        <v>2.9665397983157527E-2</v>
      </c>
    </row>
    <row r="1537" spans="1:4" x14ac:dyDescent="0.55000000000000004">
      <c r="A1537" s="55"/>
      <c r="B1537" s="31" t="s">
        <v>1803</v>
      </c>
      <c r="C1537" s="32">
        <v>60200</v>
      </c>
      <c r="D1537" s="33">
        <v>2.8604095752048985E-2</v>
      </c>
    </row>
    <row r="1538" spans="1:4" x14ac:dyDescent="0.55000000000000004">
      <c r="A1538" s="55"/>
      <c r="B1538" s="31" t="s">
        <v>1804</v>
      </c>
      <c r="C1538" s="32">
        <v>44984.38</v>
      </c>
      <c r="D1538" s="33">
        <v>2.1374377290142146E-2</v>
      </c>
    </row>
    <row r="1539" spans="1:4" x14ac:dyDescent="0.55000000000000004">
      <c r="A1539" s="55"/>
      <c r="B1539" s="31" t="s">
        <v>1805</v>
      </c>
      <c r="C1539" s="32">
        <v>42186</v>
      </c>
      <c r="D1539" s="33">
        <v>2.0044723976676719E-2</v>
      </c>
    </row>
    <row r="1540" spans="1:4" x14ac:dyDescent="0.55000000000000004">
      <c r="A1540" s="55"/>
      <c r="B1540" s="31" t="s">
        <v>1806</v>
      </c>
      <c r="C1540" s="32">
        <v>37800</v>
      </c>
      <c r="D1540" s="33">
        <v>1.7960711286170293E-2</v>
      </c>
    </row>
    <row r="1541" spans="1:4" x14ac:dyDescent="0.55000000000000004">
      <c r="A1541" s="55"/>
      <c r="B1541" s="31" t="s">
        <v>1807</v>
      </c>
      <c r="C1541" s="32">
        <v>30293</v>
      </c>
      <c r="D1541" s="33">
        <v>1.4393752036824251E-2</v>
      </c>
    </row>
    <row r="1542" spans="1:4" x14ac:dyDescent="0.55000000000000004">
      <c r="A1542" s="55"/>
      <c r="B1542" s="31" t="s">
        <v>1808</v>
      </c>
      <c r="C1542" s="32">
        <v>30000</v>
      </c>
      <c r="D1542" s="33">
        <v>1.425453276680182E-2</v>
      </c>
    </row>
    <row r="1543" spans="1:4" x14ac:dyDescent="0.55000000000000004">
      <c r="A1543" s="55"/>
      <c r="B1543" s="31" t="s">
        <v>1809</v>
      </c>
      <c r="C1543" s="32">
        <v>29724</v>
      </c>
      <c r="D1543" s="33">
        <v>1.4123391065347244E-2</v>
      </c>
    </row>
    <row r="1544" spans="1:4" x14ac:dyDescent="0.55000000000000004">
      <c r="A1544" s="55"/>
      <c r="B1544" s="31" t="s">
        <v>1810</v>
      </c>
      <c r="C1544" s="32">
        <v>29157.96</v>
      </c>
      <c r="D1544" s="33">
        <v>1.3854436541103226E-2</v>
      </c>
    </row>
    <row r="1545" spans="1:4" x14ac:dyDescent="0.55000000000000004">
      <c r="A1545" s="54" t="s">
        <v>1811</v>
      </c>
      <c r="B1545" s="31" t="s">
        <v>184</v>
      </c>
      <c r="C1545" s="32">
        <v>0</v>
      </c>
      <c r="D1545" s="33"/>
    </row>
    <row r="1546" spans="1:4" x14ac:dyDescent="0.55000000000000004">
      <c r="A1546" s="55"/>
      <c r="B1546" s="31" t="s">
        <v>688</v>
      </c>
      <c r="C1546" s="32">
        <v>0</v>
      </c>
      <c r="D1546" s="33"/>
    </row>
    <row r="1547" spans="1:4" x14ac:dyDescent="0.55000000000000004">
      <c r="A1547" s="54" t="s">
        <v>1812</v>
      </c>
      <c r="B1547" s="31" t="s">
        <v>184</v>
      </c>
      <c r="C1547" s="32">
        <v>972878</v>
      </c>
      <c r="D1547" s="33">
        <v>1</v>
      </c>
    </row>
    <row r="1548" spans="1:4" x14ac:dyDescent="0.55000000000000004">
      <c r="A1548" s="55"/>
      <c r="B1548" s="31" t="s">
        <v>1813</v>
      </c>
      <c r="C1548" s="32">
        <v>420183</v>
      </c>
      <c r="D1548" s="33">
        <v>0.4318969079370692</v>
      </c>
    </row>
    <row r="1549" spans="1:4" x14ac:dyDescent="0.55000000000000004">
      <c r="A1549" s="55"/>
      <c r="B1549" s="31" t="s">
        <v>1814</v>
      </c>
      <c r="C1549" s="32">
        <v>228013</v>
      </c>
      <c r="D1549" s="33">
        <v>0.23436957151873103</v>
      </c>
    </row>
    <row r="1550" spans="1:4" x14ac:dyDescent="0.55000000000000004">
      <c r="A1550" s="55"/>
      <c r="B1550" s="31" t="s">
        <v>1815</v>
      </c>
      <c r="C1550" s="32">
        <v>118733</v>
      </c>
      <c r="D1550" s="33">
        <v>0.12204305164676352</v>
      </c>
    </row>
    <row r="1551" spans="1:4" x14ac:dyDescent="0.55000000000000004">
      <c r="A1551" s="55"/>
      <c r="B1551" s="31" t="s">
        <v>916</v>
      </c>
      <c r="C1551" s="32">
        <v>105772</v>
      </c>
      <c r="D1551" s="33">
        <v>0.10872072346172901</v>
      </c>
    </row>
    <row r="1552" spans="1:4" x14ac:dyDescent="0.55000000000000004">
      <c r="A1552" s="55"/>
      <c r="B1552" s="31" t="s">
        <v>1816</v>
      </c>
      <c r="C1552" s="32">
        <v>25290</v>
      </c>
      <c r="D1552" s="33">
        <v>2.5995037404484427E-2</v>
      </c>
    </row>
    <row r="1553" spans="1:4" x14ac:dyDescent="0.55000000000000004">
      <c r="A1553" s="55"/>
      <c r="B1553" s="31" t="s">
        <v>1817</v>
      </c>
      <c r="C1553" s="32">
        <v>24131</v>
      </c>
      <c r="D1553" s="33">
        <v>2.4803726674875987E-2</v>
      </c>
    </row>
    <row r="1554" spans="1:4" x14ac:dyDescent="0.55000000000000004">
      <c r="A1554" s="55"/>
      <c r="B1554" s="31" t="s">
        <v>1818</v>
      </c>
      <c r="C1554" s="32">
        <v>15143</v>
      </c>
      <c r="D1554" s="33">
        <v>1.5565158221277488E-2</v>
      </c>
    </row>
    <row r="1555" spans="1:4" x14ac:dyDescent="0.55000000000000004">
      <c r="A1555" s="55"/>
      <c r="B1555" s="31" t="s">
        <v>1819</v>
      </c>
      <c r="C1555" s="32">
        <v>10184</v>
      </c>
      <c r="D1555" s="33">
        <v>1.046791067328072E-2</v>
      </c>
    </row>
    <row r="1556" spans="1:4" x14ac:dyDescent="0.55000000000000004">
      <c r="A1556" s="55"/>
      <c r="B1556" s="31" t="s">
        <v>1820</v>
      </c>
      <c r="C1556" s="32">
        <v>10000</v>
      </c>
      <c r="D1556" s="33">
        <v>1.0278781101021917E-2</v>
      </c>
    </row>
    <row r="1557" spans="1:4" x14ac:dyDescent="0.55000000000000004">
      <c r="A1557" s="55"/>
      <c r="B1557" s="31" t="s">
        <v>1821</v>
      </c>
      <c r="C1557" s="32">
        <v>9600</v>
      </c>
      <c r="D1557" s="33">
        <v>9.8676298569810392E-3</v>
      </c>
    </row>
    <row r="1558" spans="1:4" x14ac:dyDescent="0.55000000000000004">
      <c r="A1558" s="55"/>
      <c r="B1558" s="31" t="s">
        <v>1822</v>
      </c>
      <c r="C1558" s="32">
        <v>4817</v>
      </c>
      <c r="D1558" s="33">
        <v>4.951288856362257E-3</v>
      </c>
    </row>
    <row r="1559" spans="1:4" x14ac:dyDescent="0.55000000000000004">
      <c r="A1559" s="55"/>
      <c r="B1559" s="31" t="s">
        <v>1823</v>
      </c>
      <c r="C1559" s="32">
        <v>519</v>
      </c>
      <c r="D1559" s="33">
        <v>5.3346873914303752E-4</v>
      </c>
    </row>
    <row r="1560" spans="1:4" x14ac:dyDescent="0.55000000000000004">
      <c r="A1560" s="55"/>
      <c r="B1560" s="31" t="s">
        <v>1824</v>
      </c>
      <c r="C1560" s="32">
        <v>373</v>
      </c>
      <c r="D1560" s="33">
        <v>3.8339853506811749E-4</v>
      </c>
    </row>
    <row r="1561" spans="1:4" x14ac:dyDescent="0.55000000000000004">
      <c r="A1561" s="55"/>
      <c r="B1561" s="31" t="s">
        <v>1825</v>
      </c>
      <c r="C1561" s="32">
        <v>120</v>
      </c>
      <c r="D1561" s="33">
        <v>1.2334537321226301E-4</v>
      </c>
    </row>
    <row r="1562" spans="1:4" x14ac:dyDescent="0.55000000000000004">
      <c r="A1562" s="55"/>
      <c r="B1562" s="31" t="s">
        <v>856</v>
      </c>
      <c r="C1562" s="32">
        <v>0</v>
      </c>
      <c r="D1562" s="33">
        <v>0</v>
      </c>
    </row>
    <row r="1563" spans="1:4" x14ac:dyDescent="0.55000000000000004">
      <c r="A1563" s="54" t="s">
        <v>1826</v>
      </c>
      <c r="B1563" s="31" t="s">
        <v>184</v>
      </c>
      <c r="C1563" s="32">
        <v>264421.15999999997</v>
      </c>
      <c r="D1563" s="33">
        <v>1</v>
      </c>
    </row>
    <row r="1564" spans="1:4" x14ac:dyDescent="0.55000000000000004">
      <c r="A1564" s="55"/>
      <c r="B1564" s="31" t="s">
        <v>855</v>
      </c>
      <c r="C1564" s="32">
        <v>207726</v>
      </c>
      <c r="D1564" s="33">
        <v>0.78558765871838709</v>
      </c>
    </row>
    <row r="1565" spans="1:4" x14ac:dyDescent="0.55000000000000004">
      <c r="A1565" s="55"/>
      <c r="B1565" s="31" t="s">
        <v>1827</v>
      </c>
      <c r="C1565" s="32">
        <v>10649.59</v>
      </c>
      <c r="D1565" s="33">
        <v>4.0275105063452568E-2</v>
      </c>
    </row>
    <row r="1566" spans="1:4" x14ac:dyDescent="0.55000000000000004">
      <c r="A1566" s="55"/>
      <c r="B1566" s="31" t="s">
        <v>1828</v>
      </c>
      <c r="C1566" s="32">
        <v>8888</v>
      </c>
      <c r="D1566" s="33">
        <v>3.3613043676232267E-2</v>
      </c>
    </row>
    <row r="1567" spans="1:4" x14ac:dyDescent="0.55000000000000004">
      <c r="A1567" s="55"/>
      <c r="B1567" s="31" t="s">
        <v>1829</v>
      </c>
      <c r="C1567" s="32">
        <v>6458.4</v>
      </c>
      <c r="D1567" s="33">
        <v>2.4424671611001179E-2</v>
      </c>
    </row>
    <row r="1568" spans="1:4" x14ac:dyDescent="0.55000000000000004">
      <c r="A1568" s="55"/>
      <c r="B1568" s="31" t="s">
        <v>1126</v>
      </c>
      <c r="C1568" s="32">
        <v>6304.62</v>
      </c>
      <c r="D1568" s="33">
        <v>2.3843099394919832E-2</v>
      </c>
    </row>
    <row r="1569" spans="1:4" x14ac:dyDescent="0.55000000000000004">
      <c r="A1569" s="55"/>
      <c r="B1569" s="31" t="s">
        <v>847</v>
      </c>
      <c r="C1569" s="32">
        <v>5909.81</v>
      </c>
      <c r="D1569" s="33">
        <v>2.2349988934319782E-2</v>
      </c>
    </row>
    <row r="1570" spans="1:4" x14ac:dyDescent="0.55000000000000004">
      <c r="A1570" s="55"/>
      <c r="B1570" s="31" t="s">
        <v>1830</v>
      </c>
      <c r="C1570" s="32">
        <v>5431.2</v>
      </c>
      <c r="D1570" s="33">
        <v>2.0539959812595938E-2</v>
      </c>
    </row>
    <row r="1571" spans="1:4" x14ac:dyDescent="0.55000000000000004">
      <c r="A1571" s="55"/>
      <c r="B1571" s="31" t="s">
        <v>1831</v>
      </c>
      <c r="C1571" s="32">
        <v>4810</v>
      </c>
      <c r="D1571" s="33">
        <v>1.8190677327033888E-2</v>
      </c>
    </row>
    <row r="1572" spans="1:4" x14ac:dyDescent="0.55000000000000004">
      <c r="A1572" s="55"/>
      <c r="B1572" s="31" t="s">
        <v>1832</v>
      </c>
      <c r="C1572" s="32">
        <v>3327.2</v>
      </c>
      <c r="D1572" s="33">
        <v>1.2582956674117912E-2</v>
      </c>
    </row>
    <row r="1573" spans="1:4" x14ac:dyDescent="0.55000000000000004">
      <c r="A1573" s="55"/>
      <c r="B1573" s="31" t="s">
        <v>1833</v>
      </c>
      <c r="C1573" s="32">
        <v>3030</v>
      </c>
      <c r="D1573" s="33">
        <v>1.1458992162351909E-2</v>
      </c>
    </row>
    <row r="1574" spans="1:4" x14ac:dyDescent="0.55000000000000004">
      <c r="A1574" s="55"/>
      <c r="B1574" s="31" t="s">
        <v>1834</v>
      </c>
      <c r="C1574" s="32">
        <v>1198</v>
      </c>
      <c r="D1574" s="33">
        <v>4.5306510265668608E-3</v>
      </c>
    </row>
    <row r="1575" spans="1:4" x14ac:dyDescent="0.55000000000000004">
      <c r="A1575" s="55"/>
      <c r="B1575" s="31" t="s">
        <v>672</v>
      </c>
      <c r="C1575" s="32">
        <v>861.74</v>
      </c>
      <c r="D1575" s="33">
        <v>3.258967625737668E-3</v>
      </c>
    </row>
    <row r="1576" spans="1:4" x14ac:dyDescent="0.55000000000000004">
      <c r="A1576" s="55"/>
      <c r="B1576" s="31" t="s">
        <v>1835</v>
      </c>
      <c r="C1576" s="32">
        <v>241</v>
      </c>
      <c r="D1576" s="33">
        <v>9.114247891507624E-4</v>
      </c>
    </row>
    <row r="1577" spans="1:4" x14ac:dyDescent="0.55000000000000004">
      <c r="A1577" s="55"/>
      <c r="B1577" s="31" t="s">
        <v>1836</v>
      </c>
      <c r="C1577" s="32">
        <v>-414.4</v>
      </c>
      <c r="D1577" s="33">
        <v>-1.5671968158675351E-3</v>
      </c>
    </row>
    <row r="1578" spans="1:4" x14ac:dyDescent="0.55000000000000004">
      <c r="A1578" s="54" t="s">
        <v>1837</v>
      </c>
      <c r="B1578" s="31" t="s">
        <v>184</v>
      </c>
      <c r="C1578" s="32">
        <v>1824611.17</v>
      </c>
      <c r="D1578" s="33">
        <v>1</v>
      </c>
    </row>
    <row r="1579" spans="1:4" x14ac:dyDescent="0.55000000000000004">
      <c r="A1579" s="55"/>
      <c r="B1579" s="31" t="s">
        <v>1838</v>
      </c>
      <c r="C1579" s="32">
        <v>1245000</v>
      </c>
      <c r="D1579" s="33">
        <v>0.6823371578943036</v>
      </c>
    </row>
    <row r="1580" spans="1:4" x14ac:dyDescent="0.55000000000000004">
      <c r="A1580" s="55"/>
      <c r="B1580" s="31" t="s">
        <v>1839</v>
      </c>
      <c r="C1580" s="32">
        <v>172785</v>
      </c>
      <c r="D1580" s="33">
        <v>9.4696888214270886E-2</v>
      </c>
    </row>
    <row r="1581" spans="1:4" x14ac:dyDescent="0.55000000000000004">
      <c r="A1581" s="55"/>
      <c r="B1581" s="31" t="s">
        <v>1840</v>
      </c>
      <c r="C1581" s="32">
        <v>83986.25</v>
      </c>
      <c r="D1581" s="33">
        <v>4.6029669981687116E-2</v>
      </c>
    </row>
    <row r="1582" spans="1:4" x14ac:dyDescent="0.55000000000000004">
      <c r="A1582" s="55"/>
      <c r="B1582" s="31" t="s">
        <v>1841</v>
      </c>
      <c r="C1582" s="32">
        <v>63000</v>
      </c>
      <c r="D1582" s="33">
        <v>3.4527904375374396E-2</v>
      </c>
    </row>
    <row r="1583" spans="1:4" x14ac:dyDescent="0.55000000000000004">
      <c r="A1583" s="55"/>
      <c r="B1583" s="31" t="s">
        <v>1842</v>
      </c>
      <c r="C1583" s="32">
        <v>53473.599999999999</v>
      </c>
      <c r="D1583" s="33">
        <v>2.9306846784238418E-2</v>
      </c>
    </row>
    <row r="1584" spans="1:4" x14ac:dyDescent="0.55000000000000004">
      <c r="A1584" s="55"/>
      <c r="B1584" s="31" t="s">
        <v>1843</v>
      </c>
      <c r="C1584" s="32">
        <v>53320.98</v>
      </c>
      <c r="D1584" s="33">
        <v>2.9223201565734141E-2</v>
      </c>
    </row>
    <row r="1585" spans="1:4" x14ac:dyDescent="0.55000000000000004">
      <c r="A1585" s="55"/>
      <c r="B1585" s="31" t="s">
        <v>1844</v>
      </c>
      <c r="C1585" s="32">
        <v>47450</v>
      </c>
      <c r="D1585" s="33">
        <v>2.6005540676373257E-2</v>
      </c>
    </row>
    <row r="1586" spans="1:4" x14ac:dyDescent="0.55000000000000004">
      <c r="A1586" s="55"/>
      <c r="B1586" s="31" t="s">
        <v>1845</v>
      </c>
      <c r="C1586" s="32">
        <v>43074</v>
      </c>
      <c r="D1586" s="33">
        <v>2.3607221477220268E-2</v>
      </c>
    </row>
    <row r="1587" spans="1:4" x14ac:dyDescent="0.55000000000000004">
      <c r="A1587" s="55"/>
      <c r="B1587" s="31" t="s">
        <v>1846</v>
      </c>
      <c r="C1587" s="32">
        <v>16800</v>
      </c>
      <c r="D1587" s="33">
        <v>9.2074411667665071E-3</v>
      </c>
    </row>
    <row r="1588" spans="1:4" x14ac:dyDescent="0.55000000000000004">
      <c r="A1588" s="55"/>
      <c r="B1588" s="31" t="s">
        <v>1847</v>
      </c>
      <c r="C1588" s="32">
        <v>15000</v>
      </c>
      <c r="D1588" s="33">
        <v>8.2209296131843801E-3</v>
      </c>
    </row>
    <row r="1589" spans="1:4" x14ac:dyDescent="0.55000000000000004">
      <c r="A1589" s="55"/>
      <c r="B1589" s="31" t="s">
        <v>1848</v>
      </c>
      <c r="C1589" s="32">
        <v>14889.48</v>
      </c>
      <c r="D1589" s="33">
        <v>8.1603578037944373E-3</v>
      </c>
    </row>
    <row r="1590" spans="1:4" x14ac:dyDescent="0.55000000000000004">
      <c r="A1590" s="55"/>
      <c r="B1590" s="31" t="s">
        <v>1849</v>
      </c>
      <c r="C1590" s="32">
        <v>7271.2</v>
      </c>
      <c r="D1590" s="33">
        <v>3.9850682268924176E-3</v>
      </c>
    </row>
    <row r="1591" spans="1:4" x14ac:dyDescent="0.55000000000000004">
      <c r="A1591" s="55"/>
      <c r="B1591" s="31" t="s">
        <v>1850</v>
      </c>
      <c r="C1591" s="32">
        <v>3450</v>
      </c>
      <c r="D1591" s="33">
        <v>1.8908138110324076E-3</v>
      </c>
    </row>
    <row r="1592" spans="1:4" x14ac:dyDescent="0.55000000000000004">
      <c r="A1592" s="55"/>
      <c r="B1592" s="31" t="s">
        <v>1851</v>
      </c>
      <c r="C1592" s="32">
        <v>2452.8000000000002</v>
      </c>
      <c r="D1592" s="33">
        <v>1.34428641034791E-3</v>
      </c>
    </row>
    <row r="1593" spans="1:4" x14ac:dyDescent="0.55000000000000004">
      <c r="A1593" s="55"/>
      <c r="B1593" s="31" t="s">
        <v>1585</v>
      </c>
      <c r="C1593" s="32">
        <v>1379.2</v>
      </c>
      <c r="D1593" s="33">
        <v>7.5588707483359322E-4</v>
      </c>
    </row>
    <row r="1594" spans="1:4" x14ac:dyDescent="0.55000000000000004">
      <c r="A1594" s="54" t="s">
        <v>1852</v>
      </c>
      <c r="B1594" s="31" t="s">
        <v>184</v>
      </c>
      <c r="C1594" s="32">
        <v>3600</v>
      </c>
      <c r="D1594" s="33">
        <v>1</v>
      </c>
    </row>
    <row r="1595" spans="1:4" x14ac:dyDescent="0.55000000000000004">
      <c r="A1595" s="55"/>
      <c r="B1595" s="31" t="s">
        <v>1853</v>
      </c>
      <c r="C1595" s="32">
        <v>3600</v>
      </c>
      <c r="D1595" s="33">
        <v>1</v>
      </c>
    </row>
    <row r="1596" spans="1:4" x14ac:dyDescent="0.55000000000000004">
      <c r="A1596" s="54" t="s">
        <v>1854</v>
      </c>
      <c r="B1596" s="31" t="s">
        <v>184</v>
      </c>
      <c r="C1596" s="32">
        <v>244927.44999999998</v>
      </c>
      <c r="D1596" s="33">
        <v>1</v>
      </c>
    </row>
    <row r="1597" spans="1:4" x14ac:dyDescent="0.55000000000000004">
      <c r="A1597" s="55"/>
      <c r="B1597" s="31" t="s">
        <v>1855</v>
      </c>
      <c r="C1597" s="32">
        <v>34787</v>
      </c>
      <c r="D1597" s="33">
        <v>0.14202981331818873</v>
      </c>
    </row>
    <row r="1598" spans="1:4" x14ac:dyDescent="0.55000000000000004">
      <c r="A1598" s="55"/>
      <c r="B1598" s="31" t="s">
        <v>1856</v>
      </c>
      <c r="C1598" s="32">
        <v>29580</v>
      </c>
      <c r="D1598" s="33">
        <v>0.12077045672095962</v>
      </c>
    </row>
    <row r="1599" spans="1:4" x14ac:dyDescent="0.55000000000000004">
      <c r="A1599" s="55"/>
      <c r="B1599" s="31" t="s">
        <v>1857</v>
      </c>
      <c r="C1599" s="32">
        <v>27108.17</v>
      </c>
      <c r="D1599" s="33">
        <v>0.11067836618557862</v>
      </c>
    </row>
    <row r="1600" spans="1:4" x14ac:dyDescent="0.55000000000000004">
      <c r="A1600" s="55"/>
      <c r="B1600" s="31" t="s">
        <v>1858</v>
      </c>
      <c r="C1600" s="32">
        <v>23125</v>
      </c>
      <c r="D1600" s="33">
        <v>9.4415713714408087E-2</v>
      </c>
    </row>
    <row r="1601" spans="1:4" x14ac:dyDescent="0.55000000000000004">
      <c r="A1601" s="55"/>
      <c r="B1601" s="31" t="s">
        <v>1654</v>
      </c>
      <c r="C1601" s="32">
        <v>21199.24</v>
      </c>
      <c r="D1601" s="33">
        <v>8.6553140532022857E-2</v>
      </c>
    </row>
    <row r="1602" spans="1:4" x14ac:dyDescent="0.55000000000000004">
      <c r="A1602" s="55"/>
      <c r="B1602" s="31" t="s">
        <v>1859</v>
      </c>
      <c r="C1602" s="32">
        <v>16250</v>
      </c>
      <c r="D1602" s="33">
        <v>6.6346177204719192E-2</v>
      </c>
    </row>
    <row r="1603" spans="1:4" x14ac:dyDescent="0.55000000000000004">
      <c r="A1603" s="55"/>
      <c r="B1603" s="31" t="s">
        <v>1860</v>
      </c>
      <c r="C1603" s="32">
        <v>13250</v>
      </c>
      <c r="D1603" s="33">
        <v>5.4097652182309497E-2</v>
      </c>
    </row>
    <row r="1604" spans="1:4" x14ac:dyDescent="0.55000000000000004">
      <c r="A1604" s="55"/>
      <c r="B1604" s="31" t="s">
        <v>887</v>
      </c>
      <c r="C1604" s="32">
        <v>10833</v>
      </c>
      <c r="D1604" s="33">
        <v>4.4229423855921421E-2</v>
      </c>
    </row>
    <row r="1605" spans="1:4" x14ac:dyDescent="0.55000000000000004">
      <c r="A1605" s="55"/>
      <c r="B1605" s="31" t="s">
        <v>1861</v>
      </c>
      <c r="C1605" s="32">
        <v>9646.4599999999991</v>
      </c>
      <c r="D1605" s="33">
        <v>3.9384968895891416E-2</v>
      </c>
    </row>
    <row r="1606" spans="1:4" x14ac:dyDescent="0.55000000000000004">
      <c r="A1606" s="55"/>
      <c r="B1606" s="31" t="s">
        <v>888</v>
      </c>
      <c r="C1606" s="32">
        <v>7053.92</v>
      </c>
      <c r="D1606" s="33">
        <v>2.8800038542025407E-2</v>
      </c>
    </row>
    <row r="1607" spans="1:4" x14ac:dyDescent="0.55000000000000004">
      <c r="A1607" s="55"/>
      <c r="B1607" s="31" t="s">
        <v>1740</v>
      </c>
      <c r="C1607" s="32">
        <v>6846.32</v>
      </c>
      <c r="D1607" s="33">
        <v>2.7952440610474652E-2</v>
      </c>
    </row>
    <row r="1608" spans="1:4" x14ac:dyDescent="0.55000000000000004">
      <c r="A1608" s="55"/>
      <c r="B1608" s="31" t="s">
        <v>1862</v>
      </c>
      <c r="C1608" s="32">
        <v>6424</v>
      </c>
      <c r="D1608" s="33">
        <v>2.6228174914653301E-2</v>
      </c>
    </row>
    <row r="1609" spans="1:4" x14ac:dyDescent="0.55000000000000004">
      <c r="A1609" s="55"/>
      <c r="B1609" s="31" t="s">
        <v>1863</v>
      </c>
      <c r="C1609" s="32">
        <v>5999.96</v>
      </c>
      <c r="D1609" s="33">
        <v>2.4496886731152429E-2</v>
      </c>
    </row>
    <row r="1610" spans="1:4" x14ac:dyDescent="0.55000000000000004">
      <c r="A1610" s="55"/>
      <c r="B1610" s="31" t="s">
        <v>1864</v>
      </c>
      <c r="C1610" s="32">
        <v>4806.3999999999996</v>
      </c>
      <c r="D1610" s="33">
        <v>1.9623770222569989E-2</v>
      </c>
    </row>
    <row r="1611" spans="1:4" x14ac:dyDescent="0.55000000000000004">
      <c r="A1611" s="55"/>
      <c r="B1611" s="31" t="s">
        <v>1865</v>
      </c>
      <c r="C1611" s="32">
        <v>4757.5</v>
      </c>
      <c r="D1611" s="33">
        <v>1.9424119264704713E-2</v>
      </c>
    </row>
    <row r="1612" spans="1:4" x14ac:dyDescent="0.55000000000000004">
      <c r="A1612" s="54" t="s">
        <v>1866</v>
      </c>
      <c r="B1612" s="31" t="s">
        <v>184</v>
      </c>
      <c r="C1612" s="32">
        <v>738439.17</v>
      </c>
      <c r="D1612" s="33">
        <v>1</v>
      </c>
    </row>
    <row r="1613" spans="1:4" x14ac:dyDescent="0.55000000000000004">
      <c r="A1613" s="55"/>
      <c r="B1613" s="31" t="s">
        <v>1080</v>
      </c>
      <c r="C1613" s="32">
        <v>202184</v>
      </c>
      <c r="D1613" s="33">
        <v>0.27379912688001096</v>
      </c>
    </row>
    <row r="1614" spans="1:4" x14ac:dyDescent="0.55000000000000004">
      <c r="A1614" s="55"/>
      <c r="B1614" s="31" t="s">
        <v>1867</v>
      </c>
      <c r="C1614" s="32">
        <v>138058.35</v>
      </c>
      <c r="D1614" s="33">
        <v>0.18695967875051914</v>
      </c>
    </row>
    <row r="1615" spans="1:4" x14ac:dyDescent="0.55000000000000004">
      <c r="A1615" s="55"/>
      <c r="B1615" s="31" t="s">
        <v>1868</v>
      </c>
      <c r="C1615" s="32">
        <v>110328</v>
      </c>
      <c r="D1615" s="33">
        <v>0.14940702563218577</v>
      </c>
    </row>
    <row r="1616" spans="1:4" x14ac:dyDescent="0.55000000000000004">
      <c r="A1616" s="55"/>
      <c r="B1616" s="31" t="s">
        <v>1869</v>
      </c>
      <c r="C1616" s="32">
        <v>54000</v>
      </c>
      <c r="D1616" s="33">
        <v>7.3127215069048943E-2</v>
      </c>
    </row>
    <row r="1617" spans="1:4" x14ac:dyDescent="0.55000000000000004">
      <c r="A1617" s="55"/>
      <c r="B1617" s="31" t="s">
        <v>1870</v>
      </c>
      <c r="C1617" s="32">
        <v>53874</v>
      </c>
      <c r="D1617" s="33">
        <v>7.2956584900554497E-2</v>
      </c>
    </row>
    <row r="1618" spans="1:4" x14ac:dyDescent="0.55000000000000004">
      <c r="A1618" s="55"/>
      <c r="B1618" s="31" t="s">
        <v>1871</v>
      </c>
      <c r="C1618" s="32">
        <v>29753</v>
      </c>
      <c r="D1618" s="33">
        <v>4.0291741295359507E-2</v>
      </c>
    </row>
    <row r="1619" spans="1:4" x14ac:dyDescent="0.55000000000000004">
      <c r="A1619" s="55"/>
      <c r="B1619" s="31" t="s">
        <v>1872</v>
      </c>
      <c r="C1619" s="32">
        <v>22433</v>
      </c>
      <c r="D1619" s="33">
        <v>3.037894103044398E-2</v>
      </c>
    </row>
    <row r="1620" spans="1:4" x14ac:dyDescent="0.55000000000000004">
      <c r="A1620" s="55"/>
      <c r="B1620" s="31" t="s">
        <v>1873</v>
      </c>
      <c r="C1620" s="32">
        <v>21250</v>
      </c>
      <c r="D1620" s="33">
        <v>2.8776913337357223E-2</v>
      </c>
    </row>
    <row r="1621" spans="1:4" x14ac:dyDescent="0.55000000000000004">
      <c r="A1621" s="55"/>
      <c r="B1621" s="31" t="s">
        <v>1874</v>
      </c>
      <c r="C1621" s="32">
        <v>19935</v>
      </c>
      <c r="D1621" s="33">
        <v>2.6996130229657238E-2</v>
      </c>
    </row>
    <row r="1622" spans="1:4" x14ac:dyDescent="0.55000000000000004">
      <c r="A1622" s="55"/>
      <c r="B1622" s="31" t="s">
        <v>1875</v>
      </c>
      <c r="C1622" s="32">
        <v>13000</v>
      </c>
      <c r="D1622" s="33">
        <v>1.7604699924030302E-2</v>
      </c>
    </row>
    <row r="1623" spans="1:4" x14ac:dyDescent="0.55000000000000004">
      <c r="A1623" s="55"/>
      <c r="B1623" s="31" t="s">
        <v>1876</v>
      </c>
      <c r="C1623" s="32">
        <v>12741.25</v>
      </c>
      <c r="D1623" s="33">
        <v>1.7254298685157776E-2</v>
      </c>
    </row>
    <row r="1624" spans="1:4" x14ac:dyDescent="0.55000000000000004">
      <c r="A1624" s="55"/>
      <c r="B1624" s="31" t="s">
        <v>1877</v>
      </c>
      <c r="C1624" s="32">
        <v>11602</v>
      </c>
      <c r="D1624" s="33">
        <v>1.5711517578353814E-2</v>
      </c>
    </row>
    <row r="1625" spans="1:4" x14ac:dyDescent="0.55000000000000004">
      <c r="A1625" s="55"/>
      <c r="B1625" s="31" t="s">
        <v>1878</v>
      </c>
      <c r="C1625" s="32">
        <v>8500</v>
      </c>
      <c r="D1625" s="33">
        <v>1.151076533494289E-2</v>
      </c>
    </row>
    <row r="1626" spans="1:4" x14ac:dyDescent="0.55000000000000004">
      <c r="A1626" s="55"/>
      <c r="B1626" s="31" t="s">
        <v>1879</v>
      </c>
      <c r="C1626" s="32">
        <v>8000</v>
      </c>
      <c r="D1626" s="33">
        <v>1.0833661491710955E-2</v>
      </c>
    </row>
    <row r="1627" spans="1:4" x14ac:dyDescent="0.55000000000000004">
      <c r="A1627" s="55"/>
      <c r="B1627" s="31" t="s">
        <v>1880</v>
      </c>
      <c r="C1627" s="32">
        <v>6502.57</v>
      </c>
      <c r="D1627" s="33">
        <v>8.8058302757693628E-3</v>
      </c>
    </row>
    <row r="1628" spans="1:4" x14ac:dyDescent="0.55000000000000004">
      <c r="A1628" s="54" t="s">
        <v>1881</v>
      </c>
      <c r="B1628" s="31" t="s">
        <v>184</v>
      </c>
      <c r="C1628" s="32">
        <v>21280975.350000001</v>
      </c>
      <c r="D1628" s="33">
        <v>1</v>
      </c>
    </row>
    <row r="1629" spans="1:4" x14ac:dyDescent="0.55000000000000004">
      <c r="A1629" s="55"/>
      <c r="B1629" s="31" t="s">
        <v>1882</v>
      </c>
      <c r="C1629" s="32">
        <v>5025020.47</v>
      </c>
      <c r="D1629" s="33">
        <v>0.23612735729239023</v>
      </c>
    </row>
    <row r="1630" spans="1:4" x14ac:dyDescent="0.55000000000000004">
      <c r="A1630" s="55"/>
      <c r="B1630" s="31" t="s">
        <v>1883</v>
      </c>
      <c r="C1630" s="32">
        <v>4181817.25</v>
      </c>
      <c r="D1630" s="33">
        <v>0.19650496188371364</v>
      </c>
    </row>
    <row r="1631" spans="1:4" x14ac:dyDescent="0.55000000000000004">
      <c r="A1631" s="55"/>
      <c r="B1631" s="31" t="s">
        <v>1884</v>
      </c>
      <c r="C1631" s="32">
        <v>3570719.25</v>
      </c>
      <c r="D1631" s="33">
        <v>0.16778926676403486</v>
      </c>
    </row>
    <row r="1632" spans="1:4" x14ac:dyDescent="0.55000000000000004">
      <c r="A1632" s="55"/>
      <c r="B1632" s="31" t="s">
        <v>1885</v>
      </c>
      <c r="C1632" s="32">
        <v>3364627.86</v>
      </c>
      <c r="D1632" s="33">
        <v>0.15810496486478001</v>
      </c>
    </row>
    <row r="1633" spans="1:4" x14ac:dyDescent="0.55000000000000004">
      <c r="A1633" s="55"/>
      <c r="B1633" s="31" t="s">
        <v>1495</v>
      </c>
      <c r="C1633" s="32">
        <v>586658</v>
      </c>
      <c r="D1633" s="33">
        <v>2.7567251516975227E-2</v>
      </c>
    </row>
    <row r="1634" spans="1:4" x14ac:dyDescent="0.55000000000000004">
      <c r="A1634" s="55"/>
      <c r="B1634" s="31" t="s">
        <v>1518</v>
      </c>
      <c r="C1634" s="32">
        <v>567829.18999999994</v>
      </c>
      <c r="D1634" s="33">
        <v>2.668247956971577E-2</v>
      </c>
    </row>
    <row r="1635" spans="1:4" x14ac:dyDescent="0.55000000000000004">
      <c r="A1635" s="55"/>
      <c r="B1635" s="31" t="s">
        <v>903</v>
      </c>
      <c r="C1635" s="32">
        <v>420953.28</v>
      </c>
      <c r="D1635" s="33">
        <v>1.978073246534727E-2</v>
      </c>
    </row>
    <row r="1636" spans="1:4" x14ac:dyDescent="0.55000000000000004">
      <c r="A1636" s="55"/>
      <c r="B1636" s="31" t="s">
        <v>1886</v>
      </c>
      <c r="C1636" s="32">
        <v>399877.6</v>
      </c>
      <c r="D1636" s="33">
        <v>1.8790379361066267E-2</v>
      </c>
    </row>
    <row r="1637" spans="1:4" x14ac:dyDescent="0.55000000000000004">
      <c r="A1637" s="55"/>
      <c r="B1637" s="31" t="s">
        <v>1887</v>
      </c>
      <c r="C1637" s="32">
        <v>324125.95</v>
      </c>
      <c r="D1637" s="33">
        <v>1.52307845232291E-2</v>
      </c>
    </row>
    <row r="1638" spans="1:4" x14ac:dyDescent="0.55000000000000004">
      <c r="A1638" s="55"/>
      <c r="B1638" s="31" t="s">
        <v>1888</v>
      </c>
      <c r="C1638" s="32">
        <v>230090</v>
      </c>
      <c r="D1638" s="33">
        <v>1.0812004441328391E-2</v>
      </c>
    </row>
    <row r="1639" spans="1:4" x14ac:dyDescent="0.55000000000000004">
      <c r="A1639" s="55"/>
      <c r="B1639" s="31" t="s">
        <v>1889</v>
      </c>
      <c r="C1639" s="32">
        <v>223667.48</v>
      </c>
      <c r="D1639" s="33">
        <v>1.0510208123520052E-2</v>
      </c>
    </row>
    <row r="1640" spans="1:4" x14ac:dyDescent="0.55000000000000004">
      <c r="A1640" s="55"/>
      <c r="B1640" s="31" t="s">
        <v>1890</v>
      </c>
      <c r="C1640" s="32">
        <v>218219.41</v>
      </c>
      <c r="D1640" s="33">
        <v>1.0254201530288413E-2</v>
      </c>
    </row>
    <row r="1641" spans="1:4" x14ac:dyDescent="0.55000000000000004">
      <c r="A1641" s="55"/>
      <c r="B1641" s="31" t="s">
        <v>1891</v>
      </c>
      <c r="C1641" s="32">
        <v>161088.51999999999</v>
      </c>
      <c r="D1641" s="33">
        <v>7.5696023020862145E-3</v>
      </c>
    </row>
    <row r="1642" spans="1:4" x14ac:dyDescent="0.55000000000000004">
      <c r="A1642" s="55"/>
      <c r="B1642" s="31" t="s">
        <v>1892</v>
      </c>
      <c r="C1642" s="32">
        <v>153000</v>
      </c>
      <c r="D1642" s="33">
        <v>7.1895200987580673E-3</v>
      </c>
    </row>
    <row r="1643" spans="1:4" x14ac:dyDescent="0.55000000000000004">
      <c r="A1643" s="55"/>
      <c r="B1643" s="31" t="s">
        <v>1893</v>
      </c>
      <c r="C1643" s="32">
        <v>130560</v>
      </c>
      <c r="D1643" s="33">
        <v>6.1350571509402171E-3</v>
      </c>
    </row>
    <row r="1644" spans="1:4" x14ac:dyDescent="0.55000000000000004">
      <c r="A1644" s="54" t="s">
        <v>1894</v>
      </c>
      <c r="B1644" s="31" t="s">
        <v>184</v>
      </c>
      <c r="C1644" s="32">
        <v>157737340.78000024</v>
      </c>
      <c r="D1644" s="33">
        <v>1</v>
      </c>
    </row>
    <row r="1645" spans="1:4" x14ac:dyDescent="0.55000000000000004">
      <c r="A1645" s="55"/>
      <c r="B1645" s="31" t="s">
        <v>1189</v>
      </c>
      <c r="C1645" s="32">
        <v>20379125</v>
      </c>
      <c r="D1645" s="33">
        <v>0.12919658020876121</v>
      </c>
    </row>
    <row r="1646" spans="1:4" x14ac:dyDescent="0.55000000000000004">
      <c r="A1646" s="55"/>
      <c r="B1646" s="31" t="s">
        <v>1895</v>
      </c>
      <c r="C1646" s="32">
        <v>14076350.01</v>
      </c>
      <c r="D1646" s="33">
        <v>8.9239174062358498E-2</v>
      </c>
    </row>
    <row r="1647" spans="1:4" x14ac:dyDescent="0.55000000000000004">
      <c r="A1647" s="55"/>
      <c r="B1647" s="31" t="s">
        <v>1896</v>
      </c>
      <c r="C1647" s="32">
        <v>7699165</v>
      </c>
      <c r="D1647" s="33">
        <v>4.8810034212115924E-2</v>
      </c>
    </row>
    <row r="1648" spans="1:4" x14ac:dyDescent="0.55000000000000004">
      <c r="A1648" s="55"/>
      <c r="B1648" s="31" t="s">
        <v>1897</v>
      </c>
      <c r="C1648" s="32">
        <v>5304224.53</v>
      </c>
      <c r="D1648" s="33">
        <v>3.3626942763019696E-2</v>
      </c>
    </row>
    <row r="1649" spans="1:4" x14ac:dyDescent="0.55000000000000004">
      <c r="A1649" s="55"/>
      <c r="B1649" s="31" t="s">
        <v>1898</v>
      </c>
      <c r="C1649" s="32">
        <v>4145507</v>
      </c>
      <c r="D1649" s="33">
        <v>2.6281075739585533E-2</v>
      </c>
    </row>
    <row r="1650" spans="1:4" x14ac:dyDescent="0.55000000000000004">
      <c r="A1650" s="55"/>
      <c r="B1650" s="31" t="s">
        <v>1899</v>
      </c>
      <c r="C1650" s="32">
        <v>3538880.44</v>
      </c>
      <c r="D1650" s="33">
        <v>2.2435273870476585E-2</v>
      </c>
    </row>
    <row r="1651" spans="1:4" x14ac:dyDescent="0.55000000000000004">
      <c r="A1651" s="55"/>
      <c r="B1651" s="31" t="s">
        <v>1900</v>
      </c>
      <c r="C1651" s="32">
        <v>2593757.15</v>
      </c>
      <c r="D1651" s="33">
        <v>1.6443520203739015E-2</v>
      </c>
    </row>
    <row r="1652" spans="1:4" x14ac:dyDescent="0.55000000000000004">
      <c r="A1652" s="55"/>
      <c r="B1652" s="31" t="s">
        <v>1901</v>
      </c>
      <c r="C1652" s="32">
        <v>2201756.56</v>
      </c>
      <c r="D1652" s="33">
        <v>1.3958372501479143E-2</v>
      </c>
    </row>
    <row r="1653" spans="1:4" x14ac:dyDescent="0.55000000000000004">
      <c r="A1653" s="55"/>
      <c r="B1653" s="31" t="s">
        <v>1902</v>
      </c>
      <c r="C1653" s="32">
        <v>2065606.6</v>
      </c>
      <c r="D1653" s="33">
        <v>1.3095229004024782E-2</v>
      </c>
    </row>
    <row r="1654" spans="1:4" x14ac:dyDescent="0.55000000000000004">
      <c r="A1654" s="55"/>
      <c r="B1654" s="31" t="s">
        <v>1903</v>
      </c>
      <c r="C1654" s="32">
        <v>2034791.57</v>
      </c>
      <c r="D1654" s="33">
        <v>1.2899872407751371E-2</v>
      </c>
    </row>
    <row r="1655" spans="1:4" x14ac:dyDescent="0.55000000000000004">
      <c r="A1655" s="55"/>
      <c r="B1655" s="31" t="s">
        <v>1851</v>
      </c>
      <c r="C1655" s="32">
        <v>1738273.29</v>
      </c>
      <c r="D1655" s="33">
        <v>1.102004941508687E-2</v>
      </c>
    </row>
    <row r="1656" spans="1:4" x14ac:dyDescent="0.55000000000000004">
      <c r="A1656" s="55"/>
      <c r="B1656" s="31" t="s">
        <v>1904</v>
      </c>
      <c r="C1656" s="32">
        <v>1727202.81</v>
      </c>
      <c r="D1656" s="33">
        <v>1.0949866413742628E-2</v>
      </c>
    </row>
    <row r="1657" spans="1:4" x14ac:dyDescent="0.55000000000000004">
      <c r="A1657" s="55"/>
      <c r="B1657" s="31" t="s">
        <v>1443</v>
      </c>
      <c r="C1657" s="32">
        <v>1565412.5</v>
      </c>
      <c r="D1657" s="33">
        <v>9.9241719954142969E-3</v>
      </c>
    </row>
    <row r="1658" spans="1:4" x14ac:dyDescent="0.55000000000000004">
      <c r="A1658" s="55"/>
      <c r="B1658" s="31" t="s">
        <v>1455</v>
      </c>
      <c r="C1658" s="32">
        <v>1538957.7</v>
      </c>
      <c r="D1658" s="33">
        <v>9.7564577441838479E-3</v>
      </c>
    </row>
    <row r="1659" spans="1:4" x14ac:dyDescent="0.55000000000000004">
      <c r="A1659" s="55"/>
      <c r="B1659" s="31" t="s">
        <v>1905</v>
      </c>
      <c r="C1659" s="32">
        <v>1484204.86</v>
      </c>
      <c r="D1659" s="33">
        <v>9.4093437397936956E-3</v>
      </c>
    </row>
  </sheetData>
  <mergeCells count="115">
    <mergeCell ref="A1644:A1659"/>
    <mergeCell ref="A1563:A1577"/>
    <mergeCell ref="A1578:A1593"/>
    <mergeCell ref="A1594:A1595"/>
    <mergeCell ref="A1596:A1611"/>
    <mergeCell ref="A1612:A1627"/>
    <mergeCell ref="A1628:A1643"/>
    <mergeCell ref="A1481:A1496"/>
    <mergeCell ref="A1497:A1512"/>
    <mergeCell ref="A1513:A1528"/>
    <mergeCell ref="A1529:A1544"/>
    <mergeCell ref="A1545:A1546"/>
    <mergeCell ref="A1547:A1562"/>
    <mergeCell ref="A1385:A1400"/>
    <mergeCell ref="A1401:A1416"/>
    <mergeCell ref="A1417:A1432"/>
    <mergeCell ref="A1433:A1448"/>
    <mergeCell ref="A1449:A1464"/>
    <mergeCell ref="A1465:A1480"/>
    <mergeCell ref="A1289:A1304"/>
    <mergeCell ref="A1305:A1320"/>
    <mergeCell ref="A1321:A1336"/>
    <mergeCell ref="A1337:A1352"/>
    <mergeCell ref="A1353:A1368"/>
    <mergeCell ref="A1369:A1384"/>
    <mergeCell ref="A1193:A1208"/>
    <mergeCell ref="A1209:A1224"/>
    <mergeCell ref="A1225:A1240"/>
    <mergeCell ref="A1241:A1256"/>
    <mergeCell ref="A1257:A1272"/>
    <mergeCell ref="A1273:A1288"/>
    <mergeCell ref="A1097:A1112"/>
    <mergeCell ref="A1113:A1128"/>
    <mergeCell ref="A1129:A1144"/>
    <mergeCell ref="A1145:A1160"/>
    <mergeCell ref="A1161:A1176"/>
    <mergeCell ref="A1177:A1192"/>
    <mergeCell ref="A1001:A1016"/>
    <mergeCell ref="A1017:A1032"/>
    <mergeCell ref="A1033:A1048"/>
    <mergeCell ref="A1049:A1064"/>
    <mergeCell ref="A1065:A1080"/>
    <mergeCell ref="A1081:A1096"/>
    <mergeCell ref="A905:A920"/>
    <mergeCell ref="A921:A936"/>
    <mergeCell ref="A937:A952"/>
    <mergeCell ref="A953:A968"/>
    <mergeCell ref="A969:A984"/>
    <mergeCell ref="A985:A1000"/>
    <mergeCell ref="A809:A824"/>
    <mergeCell ref="A825:A840"/>
    <mergeCell ref="A841:A856"/>
    <mergeCell ref="A857:A872"/>
    <mergeCell ref="A873:A888"/>
    <mergeCell ref="A889:A904"/>
    <mergeCell ref="A713:A728"/>
    <mergeCell ref="A729:A744"/>
    <mergeCell ref="A745:A760"/>
    <mergeCell ref="A761:A776"/>
    <mergeCell ref="A777:A792"/>
    <mergeCell ref="A793:A808"/>
    <mergeCell ref="A617:A632"/>
    <mergeCell ref="A633:A648"/>
    <mergeCell ref="A649:A664"/>
    <mergeCell ref="A665:A680"/>
    <mergeCell ref="A681:A696"/>
    <mergeCell ref="A697:A712"/>
    <mergeCell ref="A521:A536"/>
    <mergeCell ref="A537:A552"/>
    <mergeCell ref="A553:A568"/>
    <mergeCell ref="A569:A584"/>
    <mergeCell ref="A585:A600"/>
    <mergeCell ref="A601:A616"/>
    <mergeCell ref="A462:A463"/>
    <mergeCell ref="A464:A468"/>
    <mergeCell ref="A469:A484"/>
    <mergeCell ref="A485:A500"/>
    <mergeCell ref="A501:A516"/>
    <mergeCell ref="A517:A520"/>
    <mergeCell ref="A387:A402"/>
    <mergeCell ref="A403:A418"/>
    <mergeCell ref="A419:A434"/>
    <mergeCell ref="A435:A443"/>
    <mergeCell ref="A444:A445"/>
    <mergeCell ref="A446:A461"/>
    <mergeCell ref="A310:A325"/>
    <mergeCell ref="A326:A341"/>
    <mergeCell ref="A342:A357"/>
    <mergeCell ref="A358:A373"/>
    <mergeCell ref="A374:A378"/>
    <mergeCell ref="A379:A386"/>
    <mergeCell ref="A214:A229"/>
    <mergeCell ref="A230:A245"/>
    <mergeCell ref="A246:A261"/>
    <mergeCell ref="A262:A277"/>
    <mergeCell ref="A278:A293"/>
    <mergeCell ref="A294:A309"/>
    <mergeCell ref="A166:A181"/>
    <mergeCell ref="A182:A197"/>
    <mergeCell ref="A198:A213"/>
    <mergeCell ref="A85:A86"/>
    <mergeCell ref="A87:A102"/>
    <mergeCell ref="A103:A107"/>
    <mergeCell ref="A108:A109"/>
    <mergeCell ref="A110:A125"/>
    <mergeCell ref="A126:A128"/>
    <mergeCell ref="A4:B4"/>
    <mergeCell ref="A5:A20"/>
    <mergeCell ref="A21:A36"/>
    <mergeCell ref="A37:A52"/>
    <mergeCell ref="A53:A68"/>
    <mergeCell ref="A69:A84"/>
    <mergeCell ref="A129:A133"/>
    <mergeCell ref="A134:A149"/>
    <mergeCell ref="A150:A165"/>
  </mergeCells>
  <pageMargins left="0.7" right="0.7" top="0.75" bottom="0.75" header="0.3" footer="0.3"/>
  <pageSetup paperSize="9" orientation="portrait" r:id="rId1"/>
  <headerFooter>
    <oddFooter>&amp;LV7DYVKSSWXFR-819035126-136</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A739FE704F80C14DA225DF2A1DC23842" ma:contentTypeVersion="25" ma:contentTypeDescription="Opprett et nytt dokument." ma:contentTypeScope="" ma:versionID="13c63463e5b81b332e15beab8b388833">
  <xsd:schema xmlns:xsd="http://www.w3.org/2001/XMLSchema" xmlns:xs="http://www.w3.org/2001/XMLSchema" xmlns:p="http://schemas.microsoft.com/office/2006/metadata/properties" xmlns:ns2="5371e8e2-a9e8-46df-a91b-761db99c8728" xmlns:ns3="7bfd8652-9f54-45a4-9684-efa1596a6182" xmlns:ns4="adbb2028-43e6-4cc2-a67b-7a6125cf5ee2" xmlns:ns5="82b74a00-43a6-4076-ac55-a30bded87187" targetNamespace="http://schemas.microsoft.com/office/2006/metadata/properties" ma:root="true" ma:fieldsID="ce4fad1af0a4059d88a584baeaeacba9" ns2:_="" ns3:_="" ns4:_="" ns5:_="">
    <xsd:import namespace="5371e8e2-a9e8-46df-a91b-761db99c8728"/>
    <xsd:import namespace="7bfd8652-9f54-45a4-9684-efa1596a6182"/>
    <xsd:import namespace="adbb2028-43e6-4cc2-a67b-7a6125cf5ee2"/>
    <xsd:import namespace="82b74a00-43a6-4076-ac55-a30bded87187"/>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DateTaken"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4:MediaLengthInSeconds" minOccurs="0"/>
                <xsd:element ref="ns4:Tekstansvarlig" minOccurs="0"/>
                <xsd:element ref="ns4:Kontrollansvarli" minOccurs="0"/>
                <xsd:element ref="ns4:Godkjenner" minOccurs="0"/>
                <xsd:element ref="ns4:Status" minOccurs="0"/>
                <xsd:element ref="ns4:Emne" minOccurs="0"/>
                <xsd:element ref="ns4:Funksjon" minOccurs="0"/>
                <xsd:element ref="ns4:Niv_x00e5_" minOccurs="0"/>
                <xsd:element ref="ns4:Fase" minOccurs="0"/>
                <xsd:element ref="ns4:Revisjonsbehov" minOccurs="0"/>
                <xsd:element ref="ns4:lcf76f155ced4ddcb4097134ff3c332f" minOccurs="0"/>
                <xsd:element ref="ns5:TaxCatchAll" minOccurs="0"/>
                <xsd:element ref="ns4:MediaServiceObjectDetectorVersions" minOccurs="0"/>
                <xsd:element ref="ns4:MediaServiceSearchProperties" minOccurs="0"/>
                <xsd:element ref="ns4:Kategori" minOccurs="0"/>
                <xsd:element ref="ns4:Fagansvarlig" minOccurs="0"/>
                <xsd:element ref="ns4:Eksempelskriver" minOccurs="0"/>
                <xsd:element ref="ns4:Vedlikehold" minOccurs="0"/>
                <xsd:element ref="ns4:Publiser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71e8e2-a9e8-46df-a91b-761db99c872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bfd8652-9f54-45a4-9684-efa1596a6182" elementFormDefault="qualified">
    <xsd:import namespace="http://schemas.microsoft.com/office/2006/documentManagement/types"/>
    <xsd:import namespace="http://schemas.microsoft.com/office/infopath/2007/PartnerControls"/>
    <xsd:element name="SharedWithUsers" ma:index="13"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lingsdetaljer"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dbb2028-43e6-4cc2-a67b-7a6125cf5ee2" elementFormDefault="qualified">
    <xsd:import namespace="http://schemas.microsoft.com/office/2006/documentManagement/types"/>
    <xsd:import namespace="http://schemas.microsoft.com/office/infopath/2007/PartnerControls"/>
    <xsd:element name="MediaLengthInSeconds" ma:index="19" nillable="true" ma:displayName="Length (seconds)" ma:internalName="MediaLengthInSeconds" ma:readOnly="true">
      <xsd:simpleType>
        <xsd:restriction base="dms:Unknown"/>
      </xsd:simpleType>
    </xsd:element>
    <xsd:element name="Tekstansvarlig" ma:index="20" nillable="true" ma:displayName="Tekstansvarlig" ma:description="Den som redigerer utkast" ma:format="Dropdown" ma:list="UserInfo" ma:SharePointGroup="0" ma:internalName="Tekstansvarlig">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Kontrollansvarli" ma:index="21" nillable="true" ma:displayName="Kontrollansvarli" ma:description="Den som kvalitetssikrer tekstutkastet. Må være en annen enn tekstansvarlig." ma:format="Dropdown" ma:list="UserInfo" ma:SharePointGroup="0" ma:internalName="Kontrollansvarli">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Godkjenner" ma:index="22" nillable="true" ma:displayName="Godkjenner" ma:description="Den som godkjenner etter KS. Kan være samme som ansvarlig for tekst eller kontroll, men ikke begge." ma:format="Dropdown" ma:list="UserInfo" ma:SharePointGroup="0" ma:internalName="Godkjen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atus" ma:index="23" nillable="true" ma:displayName="Status" ma:default="Ikke påbegynt" ma:description="Hvor langt har man kommet med teksten" ma:format="RadioButtons" ma:internalName="Status">
      <xsd:simpleType>
        <xsd:restriction base="dms:Choice">
          <xsd:enumeration value="Ikke påbegynt"/>
          <xsd:enumeration value="Under arbeid"/>
          <xsd:enumeration value="Til KS"/>
          <xsd:enumeration value="Til Godkjenning"/>
          <xsd:enumeration value="Godkjent"/>
        </xsd:restriction>
      </xsd:simpleType>
    </xsd:element>
    <xsd:element name="Emne" ma:index="24" nillable="true" ma:displayName="Emne" ma:description="Kategori i kriteriveiviseren 1.0" ma:format="Dropdown" ma:internalName="Emne">
      <xsd:complexType>
        <xsd:complexContent>
          <xsd:extension base="dms:MultiChoice">
            <xsd:sequence>
              <xsd:element name="Value" maxOccurs="unbounded" minOccurs="0" nillable="true">
                <xsd:simpleType>
                  <xsd:restriction base="dms:Choice">
                    <xsd:enumeration value="Energi"/>
                    <xsd:enumeration value="Inneklima"/>
                    <xsd:enumeration value="Ledelse"/>
                    <xsd:enumeration value="LCC"/>
                    <xsd:enumeration value="Materialer"/>
                    <xsd:enumeration value="Rigg og drift"/>
                    <xsd:enumeration value="Transport"/>
                    <xsd:enumeration value="Utslipp fra byggeplass"/>
                    <xsd:enumeration value="Økologi og overvann"/>
                    <xsd:enumeration value="Menneskerettigheter"/>
                  </xsd:restriction>
                </xsd:simpleType>
              </xsd:element>
            </xsd:sequence>
          </xsd:extension>
        </xsd:complexContent>
      </xsd:complexType>
    </xsd:element>
    <xsd:element name="Funksjon" ma:index="25" nillable="true" ma:displayName="Funksjon" ma:description="Funksjon i anskaffelsesprosessen" ma:format="Dropdown" ma:internalName="Funksjon">
      <xsd:simpleType>
        <xsd:restriction base="dms:Choice">
          <xsd:enumeration value="Teknisk spesifikasjon"/>
          <xsd:enumeration value="Kvalifikasjon"/>
          <xsd:enumeration value="Tildeling"/>
          <xsd:enumeration value="Kontraktskrav"/>
        </xsd:restriction>
      </xsd:simpleType>
    </xsd:element>
    <xsd:element name="Niv_x00e5_" ma:index="26" nillable="true" ma:displayName="Nivå" ma:default="Basis" ma:description="Bærekraftsambisjoner" ma:format="Dropdown" ma:internalName="Niv_x00e5_">
      <xsd:simpleType>
        <xsd:restriction base="dms:Choice">
          <xsd:enumeration value="Avansert"/>
          <xsd:enumeration value="Basis"/>
          <xsd:enumeration value="Spydspiss"/>
        </xsd:restriction>
      </xsd:simpleType>
    </xsd:element>
    <xsd:element name="Fase" ma:index="27" nillable="true" ma:displayName="Fase" ma:format="Dropdown" ma:internalName="Fase">
      <xsd:complexType>
        <xsd:complexContent>
          <xsd:extension base="dms:MultiChoice">
            <xsd:sequence>
              <xsd:element name="Value" maxOccurs="unbounded" minOccurs="0" nillable="true">
                <xsd:simpleType>
                  <xsd:restriction base="dms:Choice">
                    <xsd:enumeration value="Prosjektering"/>
                    <xsd:enumeration value="Totalentreprise"/>
                  </xsd:restriction>
                </xsd:simpleType>
              </xsd:element>
            </xsd:sequence>
          </xsd:extension>
        </xsd:complexContent>
      </xsd:complexType>
    </xsd:element>
    <xsd:element name="Revisjonsbehov" ma:index="28" nillable="true" ma:displayName="Revisjonsbehov" ma:format="Dropdown" ma:internalName="Revisjonsbehov">
      <xsd:simpleType>
        <xsd:restriction base="dms:Choice">
          <xsd:enumeration value="Beholdes uten endringer"/>
          <xsd:enumeration value="Må endres"/>
          <xsd:enumeration value="Slettes"/>
          <xsd:enumeration value="Nytt krav"/>
          <xsd:enumeration value="Fjernes / oppdateres etter Q4"/>
        </xsd:restriction>
      </xsd:simpleType>
    </xsd:element>
    <xsd:element name="lcf76f155ced4ddcb4097134ff3c332f" ma:index="30" nillable="true" ma:taxonomy="true" ma:internalName="lcf76f155ced4ddcb4097134ff3c332f" ma:taxonomyFieldName="MediaServiceImageTags" ma:displayName="Bildemerkelapper" ma:readOnly="false" ma:fieldId="{5cf76f15-5ced-4ddc-b409-7134ff3c332f}" ma:taxonomyMulti="true" ma:sspId="eb0be57b-a27d-473a-a780-396a8013085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3" nillable="true" ma:displayName="MediaServiceSearchProperties" ma:hidden="true" ma:internalName="MediaServiceSearchProperties" ma:readOnly="true">
      <xsd:simpleType>
        <xsd:restriction base="dms:Note"/>
      </xsd:simpleType>
    </xsd:element>
    <xsd:element name="Kategori" ma:index="34" nillable="true" ma:displayName="Kategori" ma:format="Dropdown" ma:internalName="Kategori">
      <xsd:simpleType>
        <xsd:restriction base="dms:Choice">
          <xsd:enumeration value="Avfallsinnsamling"/>
          <xsd:enumeration value="Bygg anlegg og eiendom"/>
          <xsd:enumeration value="Helse og omsorg"/>
          <xsd:enumeration value="IKT og elektronikk"/>
          <xsd:enumeration value="Mat og måltid"/>
          <xsd:enumeration value="Møbler"/>
          <xsd:enumeration value="Rådgivningstjenester"/>
          <xsd:enumeration value="Renhold"/>
          <xsd:enumeration value="Tekstil"/>
          <xsd:enumeration value="Transport"/>
        </xsd:restriction>
      </xsd:simpleType>
    </xsd:element>
    <xsd:element name="Fagansvarlig" ma:index="35" nillable="true" ma:displayName="Fagansvarlig" ma:format="Dropdown" ma:internalName="Fagansvarlig">
      <xsd:simpleType>
        <xsd:restriction base="dms:Text">
          <xsd:maxLength value="255"/>
        </xsd:restriction>
      </xsd:simpleType>
    </xsd:element>
    <xsd:element name="Eksempelskriver" ma:index="36" nillable="true" ma:displayName="Eksempelskriver" ma:format="Dropdown" ma:list="UserInfo" ma:SharePointGroup="0" ma:internalName="Eksempelskri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Vedlikehold" ma:index="37" nillable="true" ma:displayName="Vedlikehold" ma:format="DateOnly" ma:internalName="Vedlikehold">
      <xsd:simpleType>
        <xsd:restriction base="dms:DateTime"/>
      </xsd:simpleType>
    </xsd:element>
    <xsd:element name="Publisert" ma:index="38" nillable="true" ma:displayName="Publisert" ma:format="DateOnly" ma:internalName="Publisert">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82b74a00-43a6-4076-ac55-a30bded87187" elementFormDefault="qualified">
    <xsd:import namespace="http://schemas.microsoft.com/office/2006/documentManagement/types"/>
    <xsd:import namespace="http://schemas.microsoft.com/office/infopath/2007/PartnerControls"/>
    <xsd:element name="TaxCatchAll" ma:index="31" nillable="true" ma:displayName="Taxonomy Catch All Column" ma:hidden="true" ma:list="{0529d230-0ab2-4853-b0ca-7c1faee354f2}" ma:internalName="TaxCatchAll" ma:showField="CatchAllData" ma:web="82b74a00-43a6-4076-ac55-a30bded8718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Funksjon xmlns="adbb2028-43e6-4cc2-a67b-7a6125cf5ee2" xsi:nil="true"/>
    <Tekstansvarlig xmlns="adbb2028-43e6-4cc2-a67b-7a6125cf5ee2">
      <UserInfo>
        <DisplayName/>
        <AccountId xsi:nil="true"/>
        <AccountType/>
      </UserInfo>
    </Tekstansvarlig>
    <SharedWithUsers xmlns="7bfd8652-9f54-45a4-9684-efa1596a6182">
      <UserInfo>
        <DisplayName>Cecilie Drange Ringøen</DisplayName>
        <AccountId>176</AccountId>
        <AccountType/>
      </UserInfo>
    </SharedWithUsers>
    <lcf76f155ced4ddcb4097134ff3c332f xmlns="adbb2028-43e6-4cc2-a67b-7a6125cf5ee2">
      <Terms xmlns="http://schemas.microsoft.com/office/infopath/2007/PartnerControls"/>
    </lcf76f155ced4ddcb4097134ff3c332f>
    <Status xmlns="adbb2028-43e6-4cc2-a67b-7a6125cf5ee2">Ikke påbegynt</Status>
    <TaxCatchAll xmlns="82b74a00-43a6-4076-ac55-a30bded87187" xsi:nil="true"/>
    <Niv_x00e5_ xmlns="adbb2028-43e6-4cc2-a67b-7a6125cf5ee2">Basis</Niv_x00e5_>
    <Fase xmlns="adbb2028-43e6-4cc2-a67b-7a6125cf5ee2" xsi:nil="true"/>
    <Kontrollansvarli xmlns="adbb2028-43e6-4cc2-a67b-7a6125cf5ee2">
      <UserInfo>
        <DisplayName/>
        <AccountId xsi:nil="true"/>
        <AccountType/>
      </UserInfo>
    </Kontrollansvarli>
    <Emne xmlns="adbb2028-43e6-4cc2-a67b-7a6125cf5ee2" xsi:nil="true"/>
    <Revisjonsbehov xmlns="adbb2028-43e6-4cc2-a67b-7a6125cf5ee2" xsi:nil="true"/>
    <Godkjenner xmlns="adbb2028-43e6-4cc2-a67b-7a6125cf5ee2">
      <UserInfo>
        <DisplayName/>
        <AccountId xsi:nil="true"/>
        <AccountType/>
      </UserInfo>
    </Godkjenner>
    <Vedlikehold xmlns="adbb2028-43e6-4cc2-a67b-7a6125cf5ee2" xsi:nil="true"/>
    <Kategori xmlns="adbb2028-43e6-4cc2-a67b-7a6125cf5ee2" xsi:nil="true"/>
    <Fagansvarlig xmlns="adbb2028-43e6-4cc2-a67b-7a6125cf5ee2" xsi:nil="true"/>
    <Publisert xmlns="adbb2028-43e6-4cc2-a67b-7a6125cf5ee2" xsi:nil="true"/>
    <Eksempelskriver xmlns="adbb2028-43e6-4cc2-a67b-7a6125cf5ee2">
      <UserInfo>
        <DisplayName/>
        <AccountId xsi:nil="true"/>
        <AccountType/>
      </UserInfo>
    </Eksempelskriver>
  </documentManagement>
</p:properties>
</file>

<file path=customXml/itemProps1.xml><?xml version="1.0" encoding="utf-8"?>
<ds:datastoreItem xmlns:ds="http://schemas.openxmlformats.org/officeDocument/2006/customXml" ds:itemID="{31A6DB44-C775-4D16-81C2-F070B78C692E}">
  <ds:schemaRefs>
    <ds:schemaRef ds:uri="http://schemas.microsoft.com/sharepoint/v3/contenttype/forms"/>
  </ds:schemaRefs>
</ds:datastoreItem>
</file>

<file path=customXml/itemProps2.xml><?xml version="1.0" encoding="utf-8"?>
<ds:datastoreItem xmlns:ds="http://schemas.openxmlformats.org/officeDocument/2006/customXml" ds:itemID="{468758D9-9CA7-4241-AB61-A163B18E1B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71e8e2-a9e8-46df-a91b-761db99c8728"/>
    <ds:schemaRef ds:uri="7bfd8652-9f54-45a4-9684-efa1596a6182"/>
    <ds:schemaRef ds:uri="adbb2028-43e6-4cc2-a67b-7a6125cf5ee2"/>
    <ds:schemaRef ds:uri="82b74a00-43a6-4076-ac55-a30bded871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C1ACA12-E681-42B6-92EF-B6D3834AFB75}">
  <ds:schemaRefs>
    <ds:schemaRef ds:uri="http://schemas.microsoft.com/office/2006/metadata/properties"/>
    <ds:schemaRef ds:uri="http://schemas.microsoft.com/office/infopath/2007/PartnerControls"/>
    <ds:schemaRef ds:uri="adbb2028-43e6-4cc2-a67b-7a6125cf5ee2"/>
    <ds:schemaRef ds:uri="7bfd8652-9f54-45a4-9684-efa1596a6182"/>
    <ds:schemaRef ds:uri="82b74a00-43a6-4076-ac55-a30bded8718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6</vt:i4>
      </vt:variant>
    </vt:vector>
  </HeadingPairs>
  <TitlesOfParts>
    <vt:vector size="6" baseType="lpstr">
      <vt:lpstr>Notes</vt:lpstr>
      <vt:lpstr>NIRAS match DFØ</vt:lpstr>
      <vt:lpstr>DFØ_matchingmatrise_prosent</vt:lpstr>
      <vt:lpstr>List DFØ</vt:lpstr>
      <vt:lpstr>Analyse IO data</vt:lpstr>
      <vt:lpstr>Top 15 suppliers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2022-11-07T12:00:25Z</dcterms:created>
  <dcterms:modified xsi:type="dcterms:W3CDTF">2024-06-04T13:49:35Z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IRASScale">
    <vt:lpwstr/>
  </property>
  <property fmtid="{D5CDD505-2E9C-101B-9397-08002B2CF9AE}" pid="3" name="MediaServiceImageTags">
    <vt:lpwstr/>
  </property>
  <property fmtid="{D5CDD505-2E9C-101B-9397-08002B2CF9AE}" pid="4" name="NIRASQAGroup">
    <vt:lpwstr/>
  </property>
  <property fmtid="{D5CDD505-2E9C-101B-9397-08002B2CF9AE}" pid="5" name="NIRASQAStatus">
    <vt:lpwstr/>
  </property>
  <property fmtid="{D5CDD505-2E9C-101B-9397-08002B2CF9AE}" pid="6" name="ContentTypeId">
    <vt:lpwstr>0x010100A739FE704F80C14DA225DF2A1DC23842</vt:lpwstr>
  </property>
  <property fmtid="{D5CDD505-2E9C-101B-9397-08002B2CF9AE}" pid="7" name="_dlc_DocIdItemGuid">
    <vt:lpwstr>5fc4e0c9-4752-493a-87c5-bbe09a3ff461</vt:lpwstr>
  </property>
  <property fmtid="{D5CDD505-2E9C-101B-9397-08002B2CF9AE}" pid="8" name="FooterLeftText">
    <vt:lpwstr>&lt;ModuleFooterText/&gt;</vt:lpwstr>
  </property>
  <property fmtid="{D5CDD505-2E9C-101B-9397-08002B2CF9AE}" pid="9" name="Binding_Root_Collection_0">
    <vt:lpwstr>{"ModuleFooterText":{"SkabelonDesign":{"type":"Text","binding":"Module.FooterText"}}}</vt:lpwstr>
  </property>
  <property fmtid="{D5CDD505-2E9C-101B-9397-08002B2CF9AE}" pid="10" name="NIRASDocumentKind">
    <vt:lpwstr/>
  </property>
</Properties>
</file>