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niras.sharepoint.com/sites/ENNO15452EX/Shared Documents/Deliverables/"/>
    </mc:Choice>
  </mc:AlternateContent>
  <xr:revisionPtr revIDLastSave="684" documentId="8_{7F930415-2CE8-41ED-9A99-0BA70CC002E4}" xr6:coauthVersionLast="46" xr6:coauthVersionMax="47" xr10:uidLastSave="{24C870D4-A474-4167-92E4-51986132EC64}"/>
  <bookViews>
    <workbookView xWindow="4200" yWindow="4200" windowWidth="19200" windowHeight="16350" activeTab="2" xr2:uid="{00000000-000D-0000-FFFF-FFFF00000000}"/>
  </bookViews>
  <sheets>
    <sheet name="Notes" sheetId="10" r:id="rId1"/>
    <sheet name="Scope 1 emissions" sheetId="3" r:id="rId2"/>
    <sheet name="Price sensivity analysis" sheetId="12" r:id="rId3"/>
    <sheet name="DEFRA - Fuels" sheetId="5" r:id="rId4"/>
    <sheet name="DEFRA - Bioenergy" sheetId="6" r:id="rId5"/>
    <sheet name="SSB Sal av Petroleumprodukter" sheetId="7" r:id="rId6"/>
    <sheet name="Diesel and petrol prices" sheetId="2" r:id="rId7"/>
    <sheet name="Biobased fuel oil prices" sheetId="8" r:id="rId8"/>
    <sheet name="MGO prices" sheetId="9" r:id="rId9"/>
    <sheet name="Gas prices" sheetId="11" r:id="rId10"/>
  </sheets>
  <externalReferences>
    <externalReference r:id="rId11"/>
  </externalReferences>
  <definedNames>
    <definedName name="bmkCustomer" localSheetId="7">'Biobased fuel oil prices'!#REF!</definedName>
    <definedName name="bmkCustomer" localSheetId="9">'Gas prices'!#REF!</definedName>
    <definedName name="bmkCustomer" localSheetId="8">'MGO prices'!#REF!</definedName>
    <definedName name="bmkCustomer" localSheetId="0">Notes!#REF!</definedName>
    <definedName name="bmkCustomer" localSheetId="2">'Price sensivity analysis'!#REF!</definedName>
    <definedName name="bmkCustomer" localSheetId="1">'Scope 1 emissions'!#REF!</definedName>
    <definedName name="bmkProjektnr1" localSheetId="7">'Biobased fuel oil prices'!#REF!</definedName>
    <definedName name="bmkProjektnr1" localSheetId="9">'Gas prices'!#REF!</definedName>
    <definedName name="bmkProjektnr1" localSheetId="8">'MGO prices'!#REF!</definedName>
    <definedName name="bmkProjektnr1" localSheetId="0">Notes!#REF!</definedName>
    <definedName name="bmkProjektnr1" localSheetId="2">'Price sensivity analysis'!#REF!</definedName>
    <definedName name="bmkProjektnr1" localSheetId="1">'Scope 1 emissions'!#REF!</definedName>
    <definedName name="Impact_flag">#REF!</definedName>
    <definedName name="Index">#REF!</definedName>
    <definedName name="IndexArray">#REF!</definedName>
    <definedName name="LatestChange">#REF!</definedName>
    <definedName name="LatestPerson">#REF!</definedName>
    <definedName name="LatestVersion">#REF!</definedName>
    <definedName name="ModelName">#REF!</definedName>
    <definedName name="Quality_flag">#REF!</definedName>
    <definedName name="Risk_flag">#REF!</definedName>
    <definedName name="Status_Checking">#REF!</definedName>
    <definedName name="Status_Overall">#REF!</definedName>
    <definedName name="Status_Update">#REF!</definedName>
    <definedName name="t_Bioenergy">'DEFRA - Bioenergy'!$B$19:$E$66</definedName>
    <definedName name="t_Fuels">'DEFRA - Fuels'!$B$22:$H$147</definedName>
    <definedName name="Team">#REF!</definedName>
    <definedName name="Total_WTT_EF_Gen">[1]Calc2_UK_WTT_Elec!#REF!</definedName>
    <definedName name="Year_Reporting_WTT">[1]Calc2_UK_WTT_Elec!#REF!</definedName>
    <definedName name="YesN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2" l="1"/>
  <c r="M10" i="12"/>
  <c r="C10" i="12"/>
  <c r="M3" i="12"/>
  <c r="M4" i="12"/>
  <c r="M5" i="12"/>
  <c r="M6" i="12"/>
  <c r="M7" i="12"/>
  <c r="M8" i="12"/>
  <c r="C3" i="12"/>
  <c r="C4" i="12"/>
  <c r="C5" i="12"/>
  <c r="C6" i="12"/>
  <c r="C7" i="12"/>
  <c r="C8" i="12"/>
  <c r="D7" i="12"/>
  <c r="E7" i="12"/>
  <c r="F7" i="12"/>
  <c r="G7" i="12"/>
  <c r="H7" i="12"/>
  <c r="I7" i="12"/>
  <c r="J7" i="12"/>
  <c r="K7" i="12"/>
  <c r="L7" i="12"/>
  <c r="D8" i="12" l="1"/>
  <c r="E8" i="12"/>
  <c r="F8" i="12"/>
  <c r="G8" i="12"/>
  <c r="H8" i="12"/>
  <c r="I8" i="12"/>
  <c r="J8" i="12"/>
  <c r="K8" i="12"/>
  <c r="L8" i="12"/>
  <c r="E3" i="12"/>
  <c r="E10" i="12" s="1"/>
  <c r="F3" i="12"/>
  <c r="G3" i="12"/>
  <c r="G10" i="12" s="1"/>
  <c r="H3" i="12"/>
  <c r="H10" i="12" s="1"/>
  <c r="I3" i="12"/>
  <c r="I10" i="12" s="1"/>
  <c r="J3" i="12"/>
  <c r="K3" i="12"/>
  <c r="K10" i="12" s="1"/>
  <c r="L3" i="12"/>
  <c r="L10" i="12" s="1"/>
  <c r="L11" i="12" s="1"/>
  <c r="E4" i="12"/>
  <c r="F4" i="12"/>
  <c r="G4" i="12"/>
  <c r="H4" i="12"/>
  <c r="I4" i="12"/>
  <c r="J4" i="12"/>
  <c r="K4" i="12"/>
  <c r="L4" i="12"/>
  <c r="E5" i="12"/>
  <c r="F5" i="12"/>
  <c r="G5" i="12"/>
  <c r="H5" i="12"/>
  <c r="I5" i="12"/>
  <c r="J5" i="12"/>
  <c r="K5" i="12"/>
  <c r="L5" i="12"/>
  <c r="E6" i="12"/>
  <c r="F6" i="12"/>
  <c r="G6" i="12"/>
  <c r="H6" i="12"/>
  <c r="I6" i="12"/>
  <c r="J6" i="12"/>
  <c r="K6" i="12"/>
  <c r="L6" i="12"/>
  <c r="D4" i="12"/>
  <c r="D5" i="12"/>
  <c r="D6" i="12"/>
  <c r="D3" i="12"/>
  <c r="D10" i="12" s="1"/>
  <c r="E3" i="3"/>
  <c r="F3" i="3"/>
  <c r="B18" i="11"/>
  <c r="B17" i="11"/>
  <c r="E7" i="3"/>
  <c r="L8" i="3"/>
  <c r="E8" i="3"/>
  <c r="F8" i="3"/>
  <c r="G8" i="3"/>
  <c r="H8" i="3"/>
  <c r="I8" i="3"/>
  <c r="J8" i="3"/>
  <c r="K8" i="3"/>
  <c r="M8" i="3"/>
  <c r="N8" i="3"/>
  <c r="D7" i="3"/>
  <c r="J7" i="3"/>
  <c r="K7" i="3"/>
  <c r="L7" i="3"/>
  <c r="I7" i="3"/>
  <c r="I5" i="3"/>
  <c r="E5" i="3" s="1"/>
  <c r="D5" i="3" s="1"/>
  <c r="J6" i="3"/>
  <c r="K6" i="3"/>
  <c r="L6" i="3"/>
  <c r="I6" i="3"/>
  <c r="F6" i="3"/>
  <c r="H13" i="2"/>
  <c r="J11" i="2"/>
  <c r="J10" i="2"/>
  <c r="J9" i="2"/>
  <c r="I11" i="2"/>
  <c r="H11" i="2"/>
  <c r="I10" i="2"/>
  <c r="I9" i="2"/>
  <c r="H10" i="2"/>
  <c r="H9" i="2"/>
  <c r="H6" i="2"/>
  <c r="H5" i="2"/>
  <c r="G6" i="2"/>
  <c r="G5" i="2"/>
  <c r="I4" i="3"/>
  <c r="E4" i="3" s="1"/>
  <c r="D4" i="3" s="1"/>
  <c r="J3" i="3"/>
  <c r="K3" i="3"/>
  <c r="L3" i="3"/>
  <c r="I3" i="3"/>
  <c r="H8" i="7"/>
  <c r="H11" i="7"/>
  <c r="H5" i="7"/>
  <c r="H6" i="7"/>
  <c r="J10" i="12" l="1"/>
  <c r="F10" i="12"/>
  <c r="D3" i="3"/>
  <c r="E6" i="3"/>
  <c r="D6" i="3" s="1"/>
  <c r="D8" i="3" s="1"/>
  <c r="C17" i="2"/>
  <c r="B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tc={A4551A5C-E22C-40E8-B881-B4F64A85D1F1}</author>
    <author>tc={98500FA9-6640-4AC3-955A-F45B485A8638}</author>
    <author>tc={748F4BFC-CA62-4AD5-98D9-9F2F73ED837A}</author>
    <author>tc={D505E458-1367-4FFD-A011-4EF96410AE61}</author>
  </authors>
  <commentList>
    <comment ref="C4" authorId="0" shapeId="0" xr:uid="{A4551A5C-E22C-40E8-B881-B4F64A85D1F1}">
      <text>
        <t>[Kommentartråd]
Din versjon av Excel lar deg lese denne kommentartråden. Eventuelle endringer i den vil imidlertid bli fjernet hvis filen åpnes i en nyere versjon av Excel. Finn ut mer: https://go.microsoft.com/fwlink/?linkid=870924
Kommentar:
    Assumed biofuel HVO</t>
      </text>
    </comment>
    <comment ref="H5" authorId="1" shapeId="0" xr:uid="{98500FA9-6640-4AC3-955A-F45B485A8638}">
      <text>
        <t>[Kommentartråd]
Din versjon av Excel lar deg lese denne kommentartråden. Eventuelle endringer i den vil imidlertid bli fjernet hvis filen åpnes i en nyere versjon av Excel. Finn ut mer: https://go.microsoft.com/fwlink/?linkid=870924
Kommentar:
    https://kommunikasjon.ntb.no/pressemelding/na-er-vedfyring-billigst-de-rekordhoye-stromprisene-er-tilbake?publisherId=89865&amp;releaseId=17898833</t>
      </text>
    </comment>
    <comment ref="C6" authorId="2" shapeId="0" xr:uid="{748F4BFC-CA62-4AD5-98D9-9F2F73ED837A}">
      <text>
        <t>[Kommentartråd]
Din versjon av Excel lar deg lese denne kommentartråden. Eventuelle endringer i den vil imidlertid bli fjernet hvis filen åpnes i en nyere versjon av Excel. Finn ut mer: https://go.microsoft.com/fwlink/?linkid=870924
Kommentar:
    Assumed 16% bensin, 84% diesel</t>
      </text>
    </comment>
    <comment ref="C7" authorId="3" shapeId="0" xr:uid="{D505E458-1367-4FFD-A011-4EF96410AE61}">
      <text>
        <t>[Kommentartråd]
Din versjon av Excel lar deg lese denne kommentartråden. Eventuelle endringer i den vil imidlertid bli fjernet hvis filen åpnes i en nyere versjon av Excel. Finn ut mer: https://go.microsoft.com/fwlink/?linkid=870924
Kommentar:
    Assumed 100% marine gas oil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s>
  <commentList>
    <comment ref="E22" authorId="0" shapeId="0" xr:uid="{53B2804C-2D55-4DDA-B33B-ACC09CCBBCC9}">
      <text>
        <r>
          <rPr>
            <b/>
            <sz val="8"/>
            <rFont val="Tahoma"/>
            <family val="2"/>
          </rPr>
          <t>kg CO₂e per unit</t>
        </r>
      </text>
    </comment>
    <comment ref="F22" authorId="0" shapeId="0" xr:uid="{613B2181-EFEA-43AC-9A76-5A5655DC4A1D}">
      <text>
        <r>
          <rPr>
            <b/>
            <sz val="8"/>
            <rFont val="Tahoma"/>
            <family val="2"/>
          </rPr>
          <t>kg CO₂e of CO₂ per unit</t>
        </r>
      </text>
    </comment>
    <comment ref="G22" authorId="0" shapeId="0" xr:uid="{0DA6DAD4-88DE-484D-85C3-95D2BFB83232}">
      <text>
        <r>
          <rPr>
            <b/>
            <sz val="8"/>
            <rFont val="Tahoma"/>
            <family val="2"/>
          </rPr>
          <t>kg CO₂e of CH₄ per unit</t>
        </r>
      </text>
    </comment>
    <comment ref="H22" authorId="0" shapeId="0" xr:uid="{7F50BE9E-233F-4304-ABEC-7A46C842552D}">
      <text>
        <r>
          <rPr>
            <b/>
            <sz val="8"/>
            <rFont val="Tahoma"/>
            <family val="2"/>
          </rPr>
          <t>kg CO₂e of N₂O per unit</t>
        </r>
      </text>
    </comment>
    <comment ref="C27" authorId="0" shapeId="0" xr:uid="{D3A61D78-7812-431A-945A-882128955E99}">
      <text>
        <r>
          <rPr>
            <b/>
            <sz val="8"/>
            <rFont val="Tahoma"/>
            <family val="2"/>
          </rPr>
          <t>Compressed natural gas - a compressed version of the same natural gas used in homes. Stored in cylinders for use as an alternative transport fuel.</t>
        </r>
      </text>
    </comment>
    <comment ref="C31" authorId="0" shapeId="0" xr:uid="{5300F136-176B-4407-B820-1E5363BAEA52}">
      <text>
        <r>
          <rPr>
            <b/>
            <sz val="8"/>
            <rFont val="Tahoma"/>
            <family val="2"/>
          </rPr>
          <t xml:space="preserve">Liquefied natural gas- in a liquid state, this is the easiest way to transport gas in tankers (truck or ship). It can be used as an alternative transport fuel.
</t>
        </r>
      </text>
    </comment>
    <comment ref="C35" authorId="0" shapeId="0" xr:uid="{A2E25839-F64C-4993-8985-2A8EC176E001}">
      <text>
        <r>
          <rPr>
            <b/>
            <sz val="8"/>
            <rFont val="Tahoma"/>
            <family val="2"/>
          </rPr>
          <t>Liquid petroleum gas - used to power cooking stoves or heaters off-grid and fuel some vehicles (such as fork-lift trucks and vans).</t>
        </r>
      </text>
    </comment>
    <comment ref="C39" authorId="0" shapeId="0" xr:uid="{91F412D7-C023-457F-9C17-0507CF61279C}">
      <text>
        <r>
          <rPr>
            <b/>
            <sz val="8"/>
            <rFont val="Tahoma"/>
            <family val="2"/>
          </rPr>
          <t>Standard natural gas received through the gas mains grid network in the UK. Note - contains limited biogas content.</t>
        </r>
      </text>
    </comment>
    <comment ref="C43" authorId="1" shapeId="0" xr:uid="{DBA0FBBD-DBB7-4575-AE77-AAA482DCCC54}">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47" authorId="0" shapeId="0" xr:uid="{B1F807A9-D52D-437C-AC0D-342239A3CB00}">
      <text>
        <r>
          <rPr>
            <b/>
            <sz val="8"/>
            <rFont val="Tahoma"/>
            <family val="2"/>
          </rPr>
          <t>Consists mainly of ethane, plus other hydrocarbons, (excludes butane and propane).</t>
        </r>
      </text>
    </comment>
    <comment ref="E57" authorId="0" shapeId="0" xr:uid="{7B7871DC-B8FE-4054-8F27-8AEEE2155282}">
      <text>
        <r>
          <rPr>
            <b/>
            <sz val="8"/>
            <rFont val="Tahoma"/>
            <family val="2"/>
          </rPr>
          <t>kg CO₂e per unit</t>
        </r>
      </text>
    </comment>
    <comment ref="F57" authorId="0" shapeId="0" xr:uid="{62AAF0F4-3B87-41E7-A223-E3AC88EEA87E}">
      <text>
        <r>
          <rPr>
            <b/>
            <sz val="8"/>
            <rFont val="Tahoma"/>
            <family val="2"/>
          </rPr>
          <t>kg CO₂e of CO₂ per unit</t>
        </r>
      </text>
    </comment>
    <comment ref="G57" authorId="0" shapeId="0" xr:uid="{3E03E4DD-20DB-4FEB-98F6-9CC8D3E80121}">
      <text>
        <r>
          <rPr>
            <b/>
            <sz val="8"/>
            <rFont val="Tahoma"/>
            <family val="2"/>
          </rPr>
          <t>kg CO₂e of CH₄ per unit</t>
        </r>
      </text>
    </comment>
    <comment ref="H57" authorId="0" shapeId="0" xr:uid="{B1C72FDB-B935-4A78-8125-1742E3339093}">
      <text>
        <r>
          <rPr>
            <b/>
            <sz val="8"/>
            <rFont val="Tahoma"/>
            <family val="2"/>
          </rPr>
          <t>kg CO₂e of N₂O per unit</t>
        </r>
      </text>
    </comment>
    <comment ref="C58" authorId="0" shapeId="0" xr:uid="{7963F166-1811-4F6B-8880-55D38D8E98B9}">
      <text>
        <r>
          <rPr>
            <b/>
            <sz val="8"/>
            <rFont val="Tahoma"/>
            <family val="2"/>
          </rPr>
          <t>Fuel for piston-engined aircraft - a high octane petrol (aka AVGAS).</t>
        </r>
      </text>
    </comment>
    <comment ref="C62" authorId="0" shapeId="0" xr:uid="{D6176C5F-68FA-413C-887A-6852279706E0}">
      <text>
        <r>
          <rPr>
            <b/>
            <sz val="8"/>
            <rFont val="Tahoma"/>
            <family val="2"/>
          </rPr>
          <t>Fuel for turbo-prop aircraft and jets (aka jet fuel). Similar to kerosene used as a heating fuel, but refined to a higher quality.</t>
        </r>
      </text>
    </comment>
    <comment ref="C66" authorId="0" shapeId="0" xr:uid="{4014A1AA-43F6-461E-9EF9-BB1B3E6396B9}">
      <text>
        <r>
          <rPr>
            <b/>
            <sz val="8"/>
            <rFont val="Tahoma"/>
            <family val="2"/>
          </rPr>
          <t>Main purpose is for heating/lighting on a domestic scale (also known as kerosene).</t>
        </r>
      </text>
    </comment>
    <comment ref="C70" authorId="0" shapeId="0" xr:uid="{2FF5B9CE-8A18-41FD-9A83-CCC2F682D697}">
      <text>
        <r>
          <rPr>
            <b/>
            <sz val="8"/>
            <rFont val="Tahoma"/>
            <family val="2"/>
          </rPr>
          <t>Standard diesel bought from any local filling station (across the board forecourt fuel typically contains biofuel content).</t>
        </r>
      </text>
    </comment>
    <comment ref="C74" authorId="0" shapeId="0" xr:uid="{74246C58-1F11-49BE-A906-F99843FED26F}">
      <text>
        <r>
          <rPr>
            <b/>
            <sz val="8"/>
            <rFont val="Tahoma"/>
            <family val="2"/>
          </rPr>
          <t>Diesel that has not been blended with biofuel (non-forecourt diesel).</t>
        </r>
      </text>
    </comment>
    <comment ref="C78" authorId="0" shapeId="0" xr:uid="{B9B11E26-16D2-4393-8E2C-E14014466855}">
      <text>
        <r>
          <rPr>
            <b/>
            <sz val="8"/>
            <rFont val="Tahoma"/>
            <family val="2"/>
          </rPr>
          <t>Heavy oil used as fuel in furnaces and boilers of power stations, in industry, for industrial heating and in ships.</t>
        </r>
      </text>
    </comment>
    <comment ref="C82" authorId="0" shapeId="0" xr:uid="{9013BC52-C7CE-49E1-A787-F1DC551AFB57}">
      <text>
        <r>
          <rPr>
            <b/>
            <sz val="8"/>
            <rFont val="Tahoma"/>
            <family val="2"/>
          </rPr>
          <t>Medium oil used in diesel engines and heating systems (also known as red diesel).</t>
        </r>
      </text>
    </comment>
    <comment ref="C86" authorId="2" shapeId="0" xr:uid="{D855F393-4F9C-4A99-9B8F-BE95CD5ADE91}">
      <text>
        <r>
          <rPr>
            <b/>
            <sz val="8"/>
            <color indexed="81"/>
            <rFont val="Tahoma"/>
            <family val="2"/>
          </rPr>
          <t>Waste petroleum-based lubricating oils recovered for use as fuels</t>
        </r>
      </text>
    </comment>
    <comment ref="C90" authorId="0" shapeId="0" xr:uid="{AD9340E4-E171-4B4A-8D5A-7EE9C7C890A6}">
      <text>
        <r>
          <rPr>
            <b/>
            <sz val="8"/>
            <rFont val="Tahoma"/>
            <family val="2"/>
          </rPr>
          <t>A product of crude oil refining - often used as a solvent.</t>
        </r>
      </text>
    </comment>
    <comment ref="C94" authorId="0" shapeId="0" xr:uid="{B3DF61A0-C67B-437E-9A66-2569D861886E}">
      <text>
        <r>
          <rPr>
            <b/>
            <sz val="8"/>
            <rFont val="Tahoma"/>
            <family val="2"/>
          </rPr>
          <t>Standard petrol bought from any local filling station (across the board forecourt fuel typically contains biofuel content).</t>
        </r>
      </text>
    </comment>
    <comment ref="C98" authorId="0" shapeId="0" xr:uid="{536618C8-C101-4DE0-8C00-10485B685245}">
      <text>
        <r>
          <rPr>
            <b/>
            <sz val="8"/>
            <rFont val="Tahoma"/>
            <family val="2"/>
          </rPr>
          <t>Petrol that has not been blended with biofuel (non forecourt petrol).</t>
        </r>
      </text>
    </comment>
    <comment ref="C102" authorId="0" shapeId="0" xr:uid="{B308BA5D-B042-41AF-AFCC-23DE3E7CD35B}">
      <text>
        <r>
          <rPr>
            <b/>
            <sz val="8"/>
            <rFont val="Tahoma"/>
            <family val="2"/>
          </rPr>
          <t>Waste oils meeting the 'residual' oil definition contained in the 'Processed Fuel Oil Quality Protocol'.</t>
        </r>
      </text>
    </comment>
    <comment ref="C106" authorId="0" shapeId="0" xr:uid="{DC530233-150E-4904-A127-156BC2864FBC}">
      <text>
        <r>
          <rPr>
            <b/>
            <sz val="8"/>
            <rFont val="Tahoma"/>
            <family val="2"/>
          </rPr>
          <t>Waste oils meeting the 'distillate' oil definition contained in the 'Processed Fuel Oil Quality Protocol'.</t>
        </r>
      </text>
    </comment>
    <comment ref="C110" authorId="2" shapeId="0" xr:uid="{AFBD2CF9-3B11-48F1-B2E9-A130D7F7A3B2}">
      <text>
        <r>
          <rPr>
            <b/>
            <sz val="8"/>
            <color indexed="81"/>
            <rFont val="Tahoma"/>
            <family val="2"/>
          </rPr>
          <t>Includes aromatic extracts, defoament solvents and other minor miscellaneous products</t>
        </r>
        <r>
          <rPr>
            <sz val="9"/>
            <color indexed="81"/>
            <rFont val="Tahoma"/>
            <family val="2"/>
          </rPr>
          <t xml:space="preserve">
</t>
        </r>
      </text>
    </comment>
    <comment ref="C114" authorId="0" shapeId="0" xr:uid="{EABEBFEF-B689-4A9B-8731-63EC96C9E505}">
      <text>
        <r>
          <rPr>
            <b/>
            <sz val="8"/>
            <rFont val="Tahoma"/>
            <family val="2"/>
          </rPr>
          <t>Recycled oils outside of the 'Processed Fuel Oil Quality Protocol' definitions.</t>
        </r>
      </text>
    </comment>
    <comment ref="C118" authorId="0" shapeId="0" xr:uid="{0918D62F-B09C-4F41-A91F-B95DC9383E35}">
      <text>
        <r>
          <rPr>
            <b/>
            <sz val="8"/>
            <rFont val="Tahoma"/>
            <family val="2"/>
          </rPr>
          <t>Distillate fuels are commonly called "Marine gas oil". Distillate fuel is composed of petroleum fractions of crude oil that are separated in a refinery by a boiling or "distillation" process.</t>
        </r>
      </text>
    </comment>
    <comment ref="C122" authorId="0" shapeId="0" xr:uid="{FC5F8579-F711-4BC2-9D80-4619EFF6B068}">
      <text>
        <r>
          <rPr>
            <b/>
            <sz val="8"/>
            <rFont val="Tahoma"/>
            <family val="2"/>
          </rPr>
          <t>Residual fuels are called "Marine fuel oil". Residual fuel or "residuum" is the fraction that did not boil, sometimes referred to as "tar" or "petroleum pitch".</t>
        </r>
      </text>
    </comment>
    <comment ref="E129" authorId="0" shapeId="0" xr:uid="{A6C837DB-55F2-48FA-B44B-577A99DE2C7C}">
      <text>
        <r>
          <rPr>
            <b/>
            <sz val="8"/>
            <rFont val="Tahoma"/>
            <family val="2"/>
          </rPr>
          <t>kg CO₂e per unit</t>
        </r>
      </text>
    </comment>
    <comment ref="F129" authorId="0" shapeId="0" xr:uid="{5D7C71C1-5C7F-463B-8CEC-110661E86E41}">
      <text>
        <r>
          <rPr>
            <b/>
            <sz val="8"/>
            <rFont val="Tahoma"/>
            <family val="2"/>
          </rPr>
          <t>kg CO₂e of CO₂ per unit</t>
        </r>
      </text>
    </comment>
    <comment ref="G129" authorId="0" shapeId="0" xr:uid="{BAAC3319-13F5-4828-867D-5B56F903E7EA}">
      <text>
        <r>
          <rPr>
            <b/>
            <sz val="8"/>
            <rFont val="Tahoma"/>
            <family val="2"/>
          </rPr>
          <t>kg CO₂e of CH₄ per unit</t>
        </r>
      </text>
    </comment>
    <comment ref="H129" authorId="0" shapeId="0" xr:uid="{75A9469E-82AE-4774-B153-55EACF470FAC}">
      <text>
        <r>
          <rPr>
            <b/>
            <sz val="8"/>
            <rFont val="Tahoma"/>
            <family val="2"/>
          </rPr>
          <t>kg CO₂e of N₂O per unit</t>
        </r>
      </text>
    </comment>
    <comment ref="C130" authorId="0" shapeId="0" xr:uid="{31958E42-6DD3-4077-96E4-B11FF0F2B888}">
      <text>
        <r>
          <rPr>
            <b/>
            <sz val="8"/>
            <rFont val="Tahoma"/>
            <family val="2"/>
          </rPr>
          <t>Coal used in sources other than power stations and domestic use.</t>
        </r>
      </text>
    </comment>
    <comment ref="C133" authorId="0" shapeId="0" xr:uid="{70092A66-6480-4B3B-B3AC-BCD99822C237}">
      <text>
        <r>
          <rPr>
            <b/>
            <sz val="8"/>
            <rFont val="Tahoma"/>
            <family val="2"/>
          </rPr>
          <t>Coal used in power stations to generate electricity.</t>
        </r>
      </text>
    </comment>
    <comment ref="C136" authorId="0" shapeId="0" xr:uid="{4D9FDA52-C88D-41CA-92F4-E8067B83D6F0}">
      <text>
        <r>
          <rPr>
            <b/>
            <sz val="8"/>
            <rFont val="Tahoma"/>
            <family val="2"/>
          </rPr>
          <t>Coal used domestically.</t>
        </r>
      </text>
    </comment>
    <comment ref="C139" authorId="0" shapeId="0" xr:uid="{6C7A2342-929F-42AD-A813-26B8F3A0C8ED}">
      <text>
        <r>
          <rPr>
            <b/>
            <sz val="8"/>
            <rFont val="Tahoma"/>
            <family val="2"/>
          </rPr>
          <t>Coke may be used as a heating fuel and as a reducing agent in a blast furnace.</t>
        </r>
      </text>
    </comment>
    <comment ref="C142" authorId="0" shapeId="0" xr:uid="{0D7A7CAD-E889-440F-9A7F-566E19D5D85D}">
      <text>
        <r>
          <rPr>
            <b/>
            <sz val="8"/>
            <rFont val="Tahoma"/>
            <family val="2"/>
          </rPr>
          <t>Normally used in cement manufacture and power plants.</t>
        </r>
      </text>
    </comment>
    <comment ref="C145" authorId="0" shapeId="0" xr:uid="{CD7C5158-319E-4141-99F9-4798555B9613}">
      <text>
        <r>
          <rPr>
            <b/>
            <sz val="8"/>
            <rFont val="Tahoma"/>
            <family val="2"/>
          </rPr>
          <t>Coal used in power stations to generate electricity (only for coal produced in the UK).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19" authorId="0" shapeId="0" xr:uid="{E3BE0607-E80A-4B49-A53C-A83B4C0E7992}">
      <text>
        <r>
          <rPr>
            <b/>
            <sz val="8"/>
            <rFont val="Tahoma"/>
            <family val="2"/>
          </rPr>
          <t>kg CO₂e per unit</t>
        </r>
      </text>
    </comment>
    <comment ref="C20" authorId="0" shapeId="0" xr:uid="{16B6CF80-5909-4D4A-82A2-10F6283F8B6F}">
      <text>
        <r>
          <rPr>
            <b/>
            <sz val="8"/>
            <rFont val="Tahoma"/>
            <family val="2"/>
          </rPr>
          <t>Renewable fuel derived from common crops (such as sugar cane and sugar beet).</t>
        </r>
      </text>
    </comment>
    <comment ref="C23" authorId="0" shapeId="0" xr:uid="{1A265F88-73B4-4FFB-894C-A6C5882C76CD}">
      <text>
        <r>
          <rPr>
            <b/>
            <sz val="8"/>
            <rFont val="Tahoma"/>
            <family val="2"/>
          </rPr>
          <t>Renewable fuel almost exclusively derived from common natural oils (for example, vegetable oils).</t>
        </r>
      </text>
    </comment>
    <comment ref="C26" authorId="0" shapeId="0" xr:uid="{180C7593-E5D3-4958-AFE2-75E5E5186F9A}">
      <text>
        <r>
          <rPr>
            <b/>
            <sz val="8"/>
            <rFont val="Tahoma"/>
            <family val="2"/>
          </rPr>
          <t>The methane constituent of biogas.  Biogas comes from anaerobic digestion of organic matter.</t>
        </r>
      </text>
    </comment>
    <comment ref="C29" authorId="0" shapeId="0" xr:uid="{580A097A-7AC1-4545-A08D-FE9DF153EF5A}">
      <text>
        <r>
          <rPr>
            <b/>
            <sz val="8"/>
            <rFont val="Tahoma"/>
            <family val="2"/>
          </rPr>
          <t>Renewable fuel almost exclusively derived from common natural oils (such as vegetable oils).</t>
        </r>
      </text>
    </comment>
    <comment ref="C32" authorId="0" shapeId="0" xr:uid="{411646C6-AC4B-470E-B65F-37BB8F14035A}">
      <text>
        <r>
          <rPr>
            <b/>
            <sz val="8"/>
            <rFont val="Tahoma"/>
            <family val="2"/>
          </rPr>
          <t>Renewable fuel almost exclusively derived from common natural oils (such as vegetable oils).</t>
        </r>
      </text>
    </comment>
    <comment ref="E50" authorId="0" shapeId="0" xr:uid="{F5C22B29-C36C-406A-9815-4E8ECE838231}">
      <text>
        <r>
          <rPr>
            <b/>
            <sz val="8"/>
            <rFont val="Tahoma"/>
            <family val="2"/>
          </rPr>
          <t>kg CO₂e per unit</t>
        </r>
      </text>
    </comment>
    <comment ref="C55" authorId="0" shapeId="0" xr:uid="{B46B3076-7564-4CBE-AF86-BBB5EFD55047}">
      <text>
        <r>
          <rPr>
            <b/>
            <sz val="8"/>
            <rFont val="Tahoma"/>
            <family val="2"/>
          </rPr>
          <t>Compressed low quality wood (such as sawdust and shavings) made into pellet form.</t>
        </r>
      </text>
    </comment>
    <comment ref="E62" authorId="0" shapeId="0" xr:uid="{BDFAEC8C-75E0-4881-BEF6-72A3E048E918}">
      <text>
        <r>
          <rPr>
            <b/>
            <sz val="8"/>
            <rFont val="Tahoma"/>
            <family val="2"/>
          </rPr>
          <t>kg CO₂e per unit</t>
        </r>
      </text>
    </comment>
    <comment ref="C63" authorId="0" shapeId="0" xr:uid="{27EAA807-2C51-45EB-843C-38B1D64306AD}">
      <text>
        <r>
          <rPr>
            <b/>
            <sz val="8"/>
            <rFont val="Tahoma"/>
            <family val="2"/>
          </rPr>
          <t>A naturally occurring gas from the anaerobic digestion of organic materials (such as sewage and food waste), or produced intentionally as a fuel from the anaerobic digestion of biogenic substances (such as energy crops and agricultural residues).</t>
        </r>
      </text>
    </comment>
    <comment ref="C65" authorId="0" shapeId="0" xr:uid="{EC344402-1BE4-4888-A3CD-34F99D6EB4C1}">
      <text>
        <r>
          <rPr>
            <b/>
            <sz val="8"/>
            <rFont val="Tahoma"/>
            <family val="2"/>
          </rPr>
          <t>Gas collected from a landfill site. This may be used for electricity generation, collected and purified for use as a transport fuel, or be flared off</t>
        </r>
      </text>
    </comment>
  </commentList>
</comments>
</file>

<file path=xl/sharedStrings.xml><?xml version="1.0" encoding="utf-8"?>
<sst xmlns="http://schemas.openxmlformats.org/spreadsheetml/2006/main" count="547" uniqueCount="257">
  <si>
    <t>09654: Priser på drivstoff (kroner per liter), etter måned, petroleumsprodukt og statistikkvariabel</t>
  </si>
  <si>
    <t>Bensin, blyfri 95 oktan</t>
  </si>
  <si>
    <t>Avgiftspliktig diesel</t>
  </si>
  <si>
    <t>Priser (kr per liter)</t>
  </si>
  <si>
    <t>2020M01</t>
  </si>
  <si>
    <t>2020M02</t>
  </si>
  <si>
    <t>2020M03</t>
  </si>
  <si>
    <t>2020M04</t>
  </si>
  <si>
    <t>2020M05</t>
  </si>
  <si>
    <t>2020M06</t>
  </si>
  <si>
    <t>2020M07</t>
  </si>
  <si>
    <t>2020M08</t>
  </si>
  <si>
    <t>2020M09</t>
  </si>
  <si>
    <t>2020M10</t>
  </si>
  <si>
    <t>2020M11</t>
  </si>
  <si>
    <t>2020M12</t>
  </si>
  <si>
    <t>Average</t>
  </si>
  <si>
    <t>Siste oppdatering:</t>
  </si>
  <si>
    <t>Priser (kr per liter):</t>
  </si>
  <si>
    <t>20211122 08:00</t>
  </si>
  <si>
    <t>Kilde:</t>
  </si>
  <si>
    <t>Statistisk sentralbyrå</t>
  </si>
  <si>
    <t>Kontakt:</t>
  </si>
  <si>
    <t>Sigrun Kristoffersen, Statistisk sentralbyrå</t>
  </si>
  <si>
    <t xml:space="preserve"> +47 409 02 313</t>
  </si>
  <si>
    <t>sek@ssb.no</t>
  </si>
  <si>
    <t>Copyright</t>
  </si>
  <si>
    <t>Måleenhet:</t>
  </si>
  <si>
    <t>kr per liter</t>
  </si>
  <si>
    <t>Målemetode:</t>
  </si>
  <si>
    <t>Gjennomsnitt</t>
  </si>
  <si>
    <t>Referansetid:</t>
  </si>
  <si>
    <t>01.01.-31.12.</t>
  </si>
  <si>
    <t>Database:</t>
  </si>
  <si>
    <t>Ekstern PRODUKSJON</t>
  </si>
  <si>
    <t>Intern referansekode:</t>
  </si>
  <si>
    <t>Priser</t>
  </si>
  <si>
    <t>Scope 1, kg CO2e pr NOK</t>
  </si>
  <si>
    <t>Total: kg CO2e</t>
  </si>
  <si>
    <t>CO2 (kg CO2e)</t>
  </si>
  <si>
    <t>CH4 (kg CO2e)</t>
  </si>
  <si>
    <t>N2O (kg CO2e)</t>
  </si>
  <si>
    <t>Gass</t>
  </si>
  <si>
    <t>NOK/kWh</t>
  </si>
  <si>
    <t>https://www.miljodirektoratet.no/globalassets/publikasjoner/m1623/m1623.pdf</t>
  </si>
  <si>
    <t>kg CO2e / kWh (net CV)</t>
  </si>
  <si>
    <t>Fyringsolje</t>
  </si>
  <si>
    <t>Ved</t>
  </si>
  <si>
    <t xml:space="preserve">NIRAS estimate based on several sources. </t>
  </si>
  <si>
    <t>NA</t>
  </si>
  <si>
    <t>kg CO2e / kWh</t>
  </si>
  <si>
    <t>Bensin, diesel</t>
  </si>
  <si>
    <t>NOK / L</t>
  </si>
  <si>
    <t xml:space="preserve">https://www.ssb.no/statbank/table/09654/tableViewLayout1/ </t>
  </si>
  <si>
    <t>kg CO2e / L</t>
  </si>
  <si>
    <t>DEFRA 2021, Fuels, Diesel (average biofuel blend) and Petrol (average biofuel blend)</t>
  </si>
  <si>
    <t>Annet brensel</t>
  </si>
  <si>
    <t>UK Government GHG Conversion Factors for Company Reporting</t>
  </si>
  <si>
    <t>Fuels</t>
  </si>
  <si>
    <t>Index</t>
  </si>
  <si>
    <t>Emissions source:</t>
  </si>
  <si>
    <t xml:space="preserve">Next publication date: </t>
  </si>
  <si>
    <t>Factor set:</t>
  </si>
  <si>
    <t>Full set</t>
  </si>
  <si>
    <t>Scope:</t>
  </si>
  <si>
    <t>Scope 1</t>
  </si>
  <si>
    <t>Version:</t>
  </si>
  <si>
    <t>Year:</t>
  </si>
  <si>
    <t>Fuels conversion factors should be used for primary fuel sources combusted at a site or in an asset owned or controlled by the reporting organisation.</t>
  </si>
  <si>
    <t>Guidance</t>
  </si>
  <si>
    <t>● Gross calorific value (CV)/ net CV basis - Organisations should determine whether to use the net or gross calorific value of fuels according to their data. For example, the majority of energy billing is provided on a gross CV basis.</t>
  </si>
  <si>
    <r>
      <t>●  'Diesel (average biofuel blend)'/'diesel (100% mineral oil)' - typically organisations purchasing forecourt fuel should use 'diesel (average biofuel blend)'. It should be noted that any fuel an organisation reports in Scope 1 that has biofuel content must have the ‘outside of scopes’ portion reported separately as per the '</t>
    </r>
    <r>
      <rPr>
        <u/>
        <sz val="11"/>
        <color indexed="30"/>
        <rFont val="Calibri"/>
        <family val="2"/>
      </rPr>
      <t>WBCSD/WRI GHG Protocol (chapter 9)'</t>
    </r>
    <r>
      <rPr>
        <sz val="11"/>
        <color indexed="56"/>
        <rFont val="Calibri"/>
        <family val="2"/>
      </rPr>
      <t>.  See information about the outside of scopes emissions in the example section below.
● In 2019 update, a new factor for natural gas, "natural gas (100% mineral blend)", was added in. The difference between the "natural gas" and  "natural gas (100% mineral blend)" factors is that the former refers to the natural gas received through the gas mains grid network in the UK containing a limited biogas content. Therefore, any organisation that reports emissions from natural gas use should use the "natural gas" factor.</t>
    </r>
    <r>
      <rPr>
        <sz val="11"/>
        <color indexed="56"/>
        <rFont val="Calibri"/>
        <family val="2"/>
      </rPr>
      <t xml:space="preserve"> The natural gas (100% mineral blend) factor can be used for calculating bespoke fuel mixtures.</t>
    </r>
  </si>
  <si>
    <t>●  If any fuel type or unit has no result in the table, this is an indication the conversion factor is not available or does not exist  (such as lubricants in litres).</t>
  </si>
  <si>
    <t>Example of calculating emissions from fuels</t>
  </si>
  <si>
    <t xml:space="preserve">Company A needs to report the Scope 1 emissions from its natural gas and diesel use.  </t>
  </si>
  <si>
    <r>
      <t>●  For natural gas consumption it selects a kWh conversion factor on a gross CV basis - this is the basis of most energy bills.  It reports in CO</t>
    </r>
    <r>
      <rPr>
        <vertAlign val="subscript"/>
        <sz val="11"/>
        <color indexed="56"/>
        <rFont val="Calibri"/>
        <family val="2"/>
      </rPr>
      <t>2</t>
    </r>
    <r>
      <rPr>
        <sz val="11"/>
        <color indexed="56"/>
        <rFont val="Calibri"/>
        <family val="2"/>
      </rPr>
      <t>e for all fuels combusted at its premises.</t>
    </r>
  </si>
  <si>
    <r>
      <t>●  It is faced with two different types of diesel conversion factors,</t>
    </r>
    <r>
      <rPr>
        <i/>
        <sz val="11"/>
        <color indexed="56"/>
        <rFont val="Calibri"/>
        <family val="2"/>
      </rPr>
      <t xml:space="preserve"> '100% mineral fuel'</t>
    </r>
    <r>
      <rPr>
        <sz val="11"/>
        <color indexed="56"/>
        <rFont val="Calibri"/>
        <family val="2"/>
      </rPr>
      <t xml:space="preserve"> and</t>
    </r>
    <r>
      <rPr>
        <i/>
        <sz val="11"/>
        <color indexed="56"/>
        <rFont val="Calibri"/>
        <family val="2"/>
      </rPr>
      <t xml:space="preserve"> 'diesel (average biofuel blend)'</t>
    </r>
    <r>
      <rPr>
        <sz val="11"/>
        <color indexed="56"/>
        <rFont val="Calibri"/>
        <family val="2"/>
      </rPr>
      <t>. Since it fills up its vehicles at a national chain of filling stations, it selects the average biofuel blend (this is the correct conversion factor for standard forecourt fuel, which contains a small blend of biofuel).</t>
    </r>
  </si>
  <si>
    <t>The activity data (that is, litres) is multiplied by the appropriate conversion factor to produce company A's fuel emissions. 
Organisations should determine whether to use the net or gross calorific value of fuels according to their data. For example, the majority of energy billing is provided on a gross CV basis.</t>
  </si>
  <si>
    <r>
      <t>Since company A is reporting a type of fuel that has biofuel content, it should also account for the ‘biogenic’ part of this fuel. To calculate this, it must also multiply the total litres of fuel used by the ‘outside of scopes’ fuel factor for ‘forecourt fuels- diesel (average biofuel blend)’ and report as a separate line item within its report called ‘outside of scopes’. This will not be included 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</si>
  <si>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r>
      <rPr>
        <sz val="11"/>
        <color indexed="56"/>
        <rFont val="Calibri"/>
        <family val="2"/>
      </rPr>
      <t>For more information refer to the ‘</t>
    </r>
    <r>
      <rPr>
        <u/>
        <sz val="11"/>
        <color indexed="12"/>
        <rFont val="Calibri"/>
        <family val="2"/>
      </rPr>
      <t>Outside of scopes</t>
    </r>
    <r>
      <rPr>
        <sz val="11"/>
        <color indexed="56"/>
        <rFont val="Calibri"/>
        <family val="2"/>
      </rPr>
      <t>’ tab for guidance.</t>
    </r>
  </si>
  <si>
    <t>Activity</t>
  </si>
  <si>
    <t>Fuel</t>
  </si>
  <si>
    <t>Unit</t>
  </si>
  <si>
    <r>
      <t>kg CO</t>
    </r>
    <r>
      <rPr>
        <vertAlign val="subscript"/>
        <sz val="11"/>
        <color indexed="56"/>
        <rFont val="Calibri"/>
        <family val="2"/>
      </rPr>
      <t>2</t>
    </r>
    <r>
      <rPr>
        <sz val="11"/>
        <color indexed="56"/>
        <rFont val="Calibri"/>
        <family val="2"/>
      </rPr>
      <t>e</t>
    </r>
  </si>
  <si>
    <r>
      <t>kg CO</t>
    </r>
    <r>
      <rPr>
        <vertAlign val="subscript"/>
        <sz val="11"/>
        <color indexed="56"/>
        <rFont val="Calibri"/>
        <family val="2"/>
      </rPr>
      <t>2</t>
    </r>
  </si>
  <si>
    <r>
      <t>kg CH</t>
    </r>
    <r>
      <rPr>
        <vertAlign val="subscript"/>
        <sz val="11"/>
        <color indexed="56"/>
        <rFont val="Calibri"/>
        <family val="2"/>
      </rPr>
      <t>4</t>
    </r>
  </si>
  <si>
    <r>
      <t>kg N</t>
    </r>
    <r>
      <rPr>
        <vertAlign val="subscript"/>
        <sz val="11"/>
        <color indexed="56"/>
        <rFont val="Calibri"/>
        <family val="2"/>
      </rPr>
      <t>2</t>
    </r>
    <r>
      <rPr>
        <sz val="11"/>
        <color indexed="56"/>
        <rFont val="Calibri"/>
        <family val="2"/>
      </rPr>
      <t>O</t>
    </r>
  </si>
  <si>
    <t>Gaseous fuels</t>
  </si>
  <si>
    <t>Butane</t>
  </si>
  <si>
    <t>tonnes</t>
  </si>
  <si>
    <t>litres</t>
  </si>
  <si>
    <t>kWh (Net CV)</t>
  </si>
  <si>
    <t>kWh (Gross CV)</t>
  </si>
  <si>
    <t>CNG</t>
  </si>
  <si>
    <t>LNG</t>
  </si>
  <si>
    <t>LPG</t>
  </si>
  <si>
    <t>Natural gas</t>
  </si>
  <si>
    <t>cubic metres</t>
  </si>
  <si>
    <t>Natural gas (100% mineral blend)</t>
  </si>
  <si>
    <t>Other petroleum gas</t>
  </si>
  <si>
    <t>Propane</t>
  </si>
  <si>
    <t>Liquid fuels</t>
  </si>
  <si>
    <t>Aviation spirit*</t>
  </si>
  <si>
    <t>Aviation turbine fuel*</t>
  </si>
  <si>
    <t>Burning oil</t>
  </si>
  <si>
    <t>Diesel (average biofuel blend)</t>
  </si>
  <si>
    <t>Diesel (100% mineral diesel)</t>
  </si>
  <si>
    <t>Fuel oil</t>
  </si>
  <si>
    <t>Gas oil</t>
  </si>
  <si>
    <t>Lubricants</t>
  </si>
  <si>
    <t>Naphtha</t>
  </si>
  <si>
    <t>Petrol (average biofuel blend)</t>
  </si>
  <si>
    <t>Petrol (100% mineral petrol)</t>
  </si>
  <si>
    <t>Processed fuel oils - residual oil</t>
  </si>
  <si>
    <t>Processed fuel oils - distillate oil</t>
  </si>
  <si>
    <t>Refinery miscellaneous</t>
  </si>
  <si>
    <t>Waste oils</t>
  </si>
  <si>
    <t>Marine gas oil</t>
  </si>
  <si>
    <t>Marine fuel oil</t>
  </si>
  <si>
    <t>* See FAQs below for information on how to include the indirect effect of non-CO2 emissions when reporting emissions from aviation.</t>
  </si>
  <si>
    <t>Solid fuels</t>
  </si>
  <si>
    <t>Coal (industrial)</t>
  </si>
  <si>
    <t>Coal (electricity generation)</t>
  </si>
  <si>
    <t>Coal (domestic)</t>
  </si>
  <si>
    <t>Coking coal</t>
  </si>
  <si>
    <t>Petroleum coke</t>
  </si>
  <si>
    <t>Coal (electricity generation - home produced coal only)</t>
  </si>
  <si>
    <t>FAQs</t>
  </si>
  <si>
    <t>I need a conversion factor for ‘therms’, how can I convert the kWh conversion factors to suit my needs?</t>
  </si>
  <si>
    <r>
      <t>We provide a specific conversion table at the back of these listings to allow organisations to convert the conversion factors into different units where required.   Please see the</t>
    </r>
    <r>
      <rPr>
        <b/>
        <sz val="11"/>
        <color indexed="62"/>
        <rFont val="Calibri"/>
        <family val="2"/>
      </rPr>
      <t xml:space="preserve"> </t>
    </r>
    <r>
      <rPr>
        <b/>
        <u/>
        <sz val="11"/>
        <color indexed="62"/>
        <rFont val="Calibri"/>
        <family val="2"/>
      </rPr>
      <t>‘</t>
    </r>
    <r>
      <rPr>
        <b/>
        <u/>
        <sz val="11"/>
        <color indexed="12"/>
        <rFont val="Calibri"/>
        <family val="2"/>
      </rPr>
      <t>Conversions</t>
    </r>
    <r>
      <rPr>
        <b/>
        <u/>
        <sz val="11"/>
        <color indexed="62"/>
        <rFont val="Calibri"/>
        <family val="2"/>
      </rPr>
      <t>’</t>
    </r>
    <r>
      <rPr>
        <b/>
        <sz val="11"/>
        <color indexed="62"/>
        <rFont val="Calibri"/>
        <family val="2"/>
      </rPr>
      <t xml:space="preserve"> </t>
    </r>
    <r>
      <rPr>
        <sz val="11"/>
        <color indexed="62"/>
        <rFont val="Calibri"/>
        <family val="2"/>
      </rPr>
      <t>tab.</t>
    </r>
  </si>
  <si>
    <t>I need a conversion factor for my specific % biofuel blend, rather than the “average biofuel blend” factor that is reported here.</t>
  </si>
  <si>
    <r>
      <t>The steps taken to calculate this by hand are straightforward and can be illustrated using the following worked example (consistent for all biofuels, conventional fuels, scopes and units):
Company B wants to report on its Scope 1 fuel emissions (in kgCO</t>
    </r>
    <r>
      <rPr>
        <vertAlign val="subscript"/>
        <sz val="11"/>
        <color indexed="56"/>
        <rFont val="Calibri"/>
        <family val="2"/>
      </rPr>
      <t>2</t>
    </r>
    <r>
      <rPr>
        <sz val="11"/>
        <color indexed="56"/>
        <rFont val="Calibri"/>
        <family val="2"/>
      </rPr>
      <t>e/litre) from a specific biodiesel blend of X%. Using 2021 values, it is known that:
●100% mineral diesel conversion factor = 2.706 kgCO2e/litre
●Biodiesel ME conversion factor (see Bioenergy sheet) = 0.168 kgCO2e/litre
Therefore, X% biodiesel blend conversion factor = (X% x 0.168) + [(1-X%) x 2.706]</t>
    </r>
  </si>
  <si>
    <r>
      <t>Do the factors for aviation fuels include the indirect effects of non-CO</t>
    </r>
    <r>
      <rPr>
        <b/>
        <vertAlign val="subscript"/>
        <sz val="11"/>
        <color indexed="56"/>
        <rFont val="Calibri"/>
        <family val="2"/>
      </rPr>
      <t>2</t>
    </r>
    <r>
      <rPr>
        <b/>
        <sz val="11"/>
        <color indexed="56"/>
        <rFont val="Calibri"/>
        <family val="2"/>
      </rPr>
      <t xml:space="preserve"> emissions from aviation (water vapour, contrails, NO</t>
    </r>
    <r>
      <rPr>
        <b/>
        <vertAlign val="subscript"/>
        <sz val="11"/>
        <color indexed="56"/>
        <rFont val="Calibri"/>
        <family val="2"/>
      </rPr>
      <t>X</t>
    </r>
    <r>
      <rPr>
        <b/>
        <sz val="11"/>
        <color indexed="56"/>
        <rFont val="Calibri"/>
        <family val="2"/>
      </rPr>
      <t>, etc.)?</t>
    </r>
  </si>
  <si>
    <r>
      <t>The aviation fuel factors currently only account for the direct effect of CO</t>
    </r>
    <r>
      <rPr>
        <vertAlign val="subscript"/>
        <sz val="11"/>
        <color indexed="56"/>
        <rFont val="Calibri"/>
        <family val="2"/>
      </rPr>
      <t>2</t>
    </r>
    <r>
      <rPr>
        <sz val="11"/>
        <color indexed="56"/>
        <rFont val="Calibri"/>
        <family val="2"/>
      </rPr>
      <t>, CH</t>
    </r>
    <r>
      <rPr>
        <vertAlign val="subscript"/>
        <sz val="11"/>
        <color indexed="56"/>
        <rFont val="Calibri"/>
        <family val="2"/>
      </rPr>
      <t xml:space="preserve">4 </t>
    </r>
    <r>
      <rPr>
        <sz val="11"/>
        <color indexed="56"/>
        <rFont val="Calibri"/>
        <family val="2"/>
      </rPr>
      <t>and N</t>
    </r>
    <r>
      <rPr>
        <vertAlign val="subscript"/>
        <sz val="11"/>
        <color indexed="56"/>
        <rFont val="Calibri"/>
        <family val="2"/>
      </rPr>
      <t>2</t>
    </r>
    <r>
      <rPr>
        <sz val="11"/>
        <color indexed="56"/>
        <rFont val="Calibri"/>
        <family val="2"/>
      </rPr>
      <t>O emissions. Organisations should include the indirect effects of non-CO</t>
    </r>
    <r>
      <rPr>
        <vertAlign val="subscript"/>
        <sz val="11"/>
        <color indexed="56"/>
        <rFont val="Calibri"/>
        <family val="2"/>
      </rPr>
      <t>2</t>
    </r>
    <r>
      <rPr>
        <sz val="11"/>
        <color indexed="56"/>
        <rFont val="Calibri"/>
        <family val="2"/>
      </rPr>
      <t xml:space="preserve"> emissions when reporting air travel emissions to capture the full climate impact of their travel, as indicated in the ‘Business travel- air’ tab. To do this, it is recommended that a multiplier of 1.9 is applied to the CO</t>
    </r>
    <r>
      <rPr>
        <vertAlign val="subscript"/>
        <sz val="11"/>
        <color indexed="56"/>
        <rFont val="Calibri"/>
        <family val="2"/>
      </rPr>
      <t xml:space="preserve">2 </t>
    </r>
    <r>
      <rPr>
        <sz val="11"/>
        <color indexed="56"/>
        <rFont val="Calibri"/>
        <family val="2"/>
      </rPr>
      <t>component only of the direct emissions from aviation, and then summed with the CH</t>
    </r>
    <r>
      <rPr>
        <vertAlign val="subscript"/>
        <sz val="11"/>
        <color indexed="56"/>
        <rFont val="Calibri"/>
        <family val="2"/>
      </rPr>
      <t>4</t>
    </r>
    <r>
      <rPr>
        <sz val="11"/>
        <color indexed="56"/>
        <rFont val="Calibri"/>
        <family val="2"/>
      </rPr>
      <t xml:space="preserve"> and N</t>
    </r>
    <r>
      <rPr>
        <vertAlign val="subscript"/>
        <sz val="11"/>
        <color indexed="56"/>
        <rFont val="Calibri"/>
        <family val="2"/>
      </rPr>
      <t>2</t>
    </r>
    <r>
      <rPr>
        <sz val="11"/>
        <color indexed="56"/>
        <rFont val="Calibri"/>
        <family val="2"/>
      </rPr>
      <t>O direct emissions to calculate total kgCO</t>
    </r>
    <r>
      <rPr>
        <vertAlign val="subscript"/>
        <sz val="11"/>
        <color indexed="56"/>
        <rFont val="Calibri"/>
        <family val="2"/>
      </rPr>
      <t>2</t>
    </r>
    <r>
      <rPr>
        <sz val="11"/>
        <color indexed="56"/>
        <rFont val="Calibri"/>
        <family val="2"/>
      </rPr>
      <t>e (including direct and indirect effects). Further information can be found in the ‘Business travel- air’ tab and in Table 4 and paragraphs 8.37-8.41 in the Methodology Paper.</t>
    </r>
  </si>
  <si>
    <t>For information about how the conversion factors have been derived, please refer to the 'Methodology paper' that accompanies the conversion factors.</t>
  </si>
  <si>
    <t>Bioenergy</t>
  </si>
  <si>
    <t>Bioenergy conversion factors should be used for the combustion of fuels produced from recently living sources (such as trees) at a site or in an asset under the direct control of the reporting organisation. All factors are on a net calorific value basis.</t>
  </si>
  <si>
    <r>
      <t>●  Within the Scope 1 conversion factors for biofuels, the CO</t>
    </r>
    <r>
      <rPr>
        <vertAlign val="subscript"/>
        <sz val="11"/>
        <color indexed="56"/>
        <rFont val="Calibri"/>
        <family val="2"/>
      </rPr>
      <t>2</t>
    </r>
    <r>
      <rPr>
        <sz val="11"/>
        <color indexed="56"/>
        <rFont val="Calibri"/>
        <family val="2"/>
      </rPr>
      <t xml:space="preserve"> emissions value is set as net ‘0’ to account for the CO</t>
    </r>
    <r>
      <rPr>
        <vertAlign val="subscript"/>
        <sz val="11"/>
        <color indexed="56"/>
        <rFont val="Calibri"/>
        <family val="2"/>
      </rPr>
      <t>2</t>
    </r>
    <r>
      <rPr>
        <sz val="11"/>
        <color indexed="56"/>
        <rFont val="Calibri"/>
        <family val="2"/>
      </rPr>
      <t xml:space="preserve"> absorbed by fast-growing bioenergy sources during their growth. The Scope 1 conversion factors presented in this listing contain values for N</t>
    </r>
    <r>
      <rPr>
        <vertAlign val="subscript"/>
        <sz val="11"/>
        <color indexed="56"/>
        <rFont val="Calibri"/>
        <family val="2"/>
      </rPr>
      <t>2</t>
    </r>
    <r>
      <rPr>
        <sz val="11"/>
        <color indexed="56"/>
        <rFont val="Calibri"/>
        <family val="2"/>
      </rPr>
      <t>O and CH</t>
    </r>
    <r>
      <rPr>
        <vertAlign val="subscript"/>
        <sz val="11"/>
        <color indexed="56"/>
        <rFont val="Calibri"/>
        <family val="2"/>
      </rPr>
      <t>4</t>
    </r>
    <r>
      <rPr>
        <sz val="11"/>
        <color indexed="56"/>
        <rFont val="Calibri"/>
        <family val="2"/>
      </rPr>
      <t xml:space="preserve"> emissions (which are not absorbed during growth).</t>
    </r>
  </si>
  <si>
    <r>
      <t>●  Although the Scope 1 conversion factors contain a ‘0’ value for CO</t>
    </r>
    <r>
      <rPr>
        <vertAlign val="subscript"/>
        <sz val="11"/>
        <color indexed="56"/>
        <rFont val="Calibri"/>
        <family val="2"/>
      </rPr>
      <t>2</t>
    </r>
    <r>
      <rPr>
        <sz val="11"/>
        <color indexed="56"/>
        <rFont val="Calibri"/>
        <family val="2"/>
      </rPr>
      <t xml:space="preserve"> emissions, organisations must account for the impact of the CO</t>
    </r>
    <r>
      <rPr>
        <vertAlign val="subscript"/>
        <sz val="11"/>
        <color indexed="56"/>
        <rFont val="Calibri"/>
        <family val="2"/>
      </rPr>
      <t>2</t>
    </r>
    <r>
      <rPr>
        <sz val="11"/>
        <color indexed="56"/>
        <rFont val="Calibri"/>
        <family val="2"/>
      </rPr>
      <t xml:space="preserve"> released through combustion of the fuel.  Organisations should refer to the ‘outside of scopes’ listing in the 'outside of scopes' tab to find the true values for CO</t>
    </r>
    <r>
      <rPr>
        <vertAlign val="subscript"/>
        <sz val="11"/>
        <color indexed="56"/>
        <rFont val="Calibri"/>
        <family val="2"/>
      </rPr>
      <t>2</t>
    </r>
    <r>
      <rPr>
        <sz val="11"/>
        <color indexed="56"/>
        <rFont val="Calibri"/>
        <family val="2"/>
      </rPr>
      <t xml:space="preserve"> emissions.  These emissions should be calculated in the same way as the Scope 1 emissions, but should be listed as a separate line item within its report called ‘outside of scopes’. This should not be included within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</si>
  <si>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r>
      <rPr>
        <sz val="11"/>
        <color indexed="56"/>
        <rFont val="Calibri"/>
        <family val="2"/>
      </rPr>
      <t>For more information refer to the</t>
    </r>
    <r>
      <rPr>
        <sz val="11"/>
        <color indexed="62"/>
        <rFont val="Calibri"/>
        <family val="2"/>
      </rPr>
      <t xml:space="preserve"> ‘</t>
    </r>
    <r>
      <rPr>
        <u/>
        <sz val="11"/>
        <color indexed="12"/>
        <rFont val="Calibri"/>
        <family val="2"/>
      </rPr>
      <t>outside of scopes</t>
    </r>
    <r>
      <rPr>
        <sz val="11"/>
        <color indexed="62"/>
        <rFont val="Calibri"/>
        <family val="2"/>
      </rPr>
      <t>’</t>
    </r>
    <r>
      <rPr>
        <sz val="11"/>
        <color indexed="56"/>
        <rFont val="Calibri"/>
        <family val="2"/>
      </rPr>
      <t xml:space="preserve"> tab for guidance.</t>
    </r>
  </si>
  <si>
    <t>Example of calculating emissions from bioenergy</t>
  </si>
  <si>
    <t xml:space="preserve">Company B reports its emissions from standard biodiesel use in its delivery vehicles.  It has data on how many litres have been consumed and it needs to publicly report its Scope 1 emissions. </t>
  </si>
  <si>
    <t>The activity data (litres of fuel) is multiplied by the appropriate conversion factor to produce company B's Scope 1 biodiesel emissions.</t>
  </si>
  <si>
    <t>Biofuel</t>
  </si>
  <si>
    <t>Bioethanol</t>
  </si>
  <si>
    <t>GJ</t>
  </si>
  <si>
    <t>kg</t>
  </si>
  <si>
    <t>Biodiesel ME</t>
  </si>
  <si>
    <t>Biomethane</t>
  </si>
  <si>
    <t>Biodiesel ME (from used cooking oil)</t>
  </si>
  <si>
    <t>Biodiesel ME (from tallow)</t>
  </si>
  <si>
    <t>Biodiesel HVO</t>
  </si>
  <si>
    <t>Biopropane</t>
  </si>
  <si>
    <t>Bio Petrol</t>
  </si>
  <si>
    <t>Renewable petrol</t>
  </si>
  <si>
    <t>Biomass</t>
  </si>
  <si>
    <t>Wood logs</t>
  </si>
  <si>
    <t>kWh</t>
  </si>
  <si>
    <t>Wood chips</t>
  </si>
  <si>
    <t>Wood pellets</t>
  </si>
  <si>
    <t>Grass/straw</t>
  </si>
  <si>
    <t>Biogas</t>
  </si>
  <si>
    <t>Landfill gas</t>
  </si>
  <si>
    <t>11185: Sal av petroleumsprodukt (1 000 liter). Endelege tal, etter region, næring, petroleumsprodukt, statistikkvariabel og år</t>
  </si>
  <si>
    <t>Sal</t>
  </si>
  <si>
    <t>2018</t>
  </si>
  <si>
    <t>2019</t>
  </si>
  <si>
    <t>2020</t>
  </si>
  <si>
    <t>0N Heile landet</t>
  </si>
  <si>
    <t>Offentlig administrasjon, forsvar, undervisning, helse- og sosialtenester</t>
  </si>
  <si>
    <t>Bilbensin</t>
  </si>
  <si>
    <t>:</t>
  </si>
  <si>
    <t>bilbensin</t>
  </si>
  <si>
    <t>Autodiesel</t>
  </si>
  <si>
    <t>autodiesel</t>
  </si>
  <si>
    <t>Anleggsdiesel</t>
  </si>
  <si>
    <t>Marine gassoljer</t>
  </si>
  <si>
    <t>Lett fyringsolje</t>
  </si>
  <si>
    <t>Fyringsparafin</t>
  </si>
  <si>
    <t>.</t>
  </si>
  <si>
    <t>Jetparafin</t>
  </si>
  <si>
    <t>Tungdestillat og tungolje</t>
  </si>
  <si>
    <t>Smøremiddel</t>
  </si>
  <si>
    <t>Andre</t>
  </si>
  <si>
    <t>I samband med publiseringa i 2021 er tala for sal av marine gassoljer og autodiesel retta tilbake til 2012</t>
  </si>
  <si>
    <t>Volum på selt bilbensin og autodiesel er medrekna iblanda biodrivstoff.</t>
  </si>
  <si>
    <t>: = Vises ikke av konfidensialitetshensyn. Tall publiseres ikke for å unngå å identifisere personer eller virksomheter.</t>
  </si>
  <si>
    <t>. = Ikke mulig å oppgi tall. Tall finnes ikke på dette tidspunktet fordi kategorien ikke var i bruk da tallene ble samlet inn.</t>
  </si>
  <si>
    <t>region:</t>
  </si>
  <si>
    <t>&lt;a href='https://www.ssb.no/offentlig-sektor/kommunekatalog/endringer-i-de-regionale-inndelingene' target='footnote'&gt;&lt;b&gt;Se liste over endringer i de regionale inndelingene.&lt;/b&gt;&lt;/a&gt;</t>
  </si>
  <si>
    <t>Sal:</t>
  </si>
  <si>
    <t>20210414 08:00</t>
  </si>
  <si>
    <t>1 000 liter</t>
  </si>
  <si>
    <t>Forløp (periodesum)</t>
  </si>
  <si>
    <t>31.12.</t>
  </si>
  <si>
    <t>Petroleum</t>
  </si>
  <si>
    <t>Source</t>
  </si>
  <si>
    <t>Price</t>
  </si>
  <si>
    <t>Comment</t>
  </si>
  <si>
    <t>https://www.circlek.no/produkter-tjenester/boligvarme</t>
  </si>
  <si>
    <t>NOK/L</t>
  </si>
  <si>
    <t>https://www.energi1olje.no/</t>
  </si>
  <si>
    <t> 20,12</t>
  </si>
  <si>
    <t>2021 price incl. VAT</t>
  </si>
  <si>
    <t>https://drivenergi.no/produkter-og-priser/?gclid=CjwKCAiA78aNBhAlEiwA7B76p6fflfSjmVDeSi4nFJC2jeH2-y5GPfqUiEc-5kn4lp5hmMjKMXN_YRoCTdMQAvD_BwE</t>
  </si>
  <si>
    <t>DEFRA 2021, Fuels, Propane</t>
  </si>
  <si>
    <t>DEFRA 2021, Bioenergy,  Biodiesel HVO</t>
  </si>
  <si>
    <t>NOK /L</t>
  </si>
  <si>
    <t>% salg</t>
  </si>
  <si>
    <t>bensin</t>
  </si>
  <si>
    <t>diesel</t>
  </si>
  <si>
    <t>NOK</t>
  </si>
  <si>
    <t>L</t>
  </si>
  <si>
    <t>Total</t>
  </si>
  <si>
    <t>% L</t>
  </si>
  <si>
    <t>avg. NOK/L</t>
  </si>
  <si>
    <t>DEFRA 2021, Bioenergy, Wood logs</t>
  </si>
  <si>
    <t>DEFRA 2021, Marine gas oil</t>
  </si>
  <si>
    <t>http://www.kysthandel.com/subdet17.htm</t>
  </si>
  <si>
    <t>https://bunkring.no/marinaer/engelshamn-marina-as</t>
  </si>
  <si>
    <t>2021 actual price incl. taxes and fees</t>
  </si>
  <si>
    <t>https://www.miljodirektoratet.no/globalassets/publikasjoner/m1625/m1625.pdf</t>
  </si>
  <si>
    <t>2019-2030 estimated price incl. taxes and fees</t>
  </si>
  <si>
    <t>DFØ category nr.</t>
  </si>
  <si>
    <t>Description</t>
  </si>
  <si>
    <t>Price unit</t>
  </si>
  <si>
    <t>Scope 1 emissions</t>
  </si>
  <si>
    <t>Drivstoff</t>
  </si>
  <si>
    <t>https://tolcon.no/gasspeiser/magasinet/varm-opp-boligen-pa-rimelig-vis-i-vinter/</t>
  </si>
  <si>
    <t>https://www.renevo.no/_extension/media/101/orig/Kundehandbok%20propan.pdf</t>
  </si>
  <si>
    <t>Propane for home heating. Unknown year.</t>
  </si>
  <si>
    <t xml:space="preserve">For temporary heating of building during construction. 2020. </t>
  </si>
  <si>
    <t>https://www.rognstad.no/tjenester/gass/boliggass/</t>
  </si>
  <si>
    <t>Propane for home heating, average of interval. Unknown year.</t>
  </si>
  <si>
    <t>https://www.enok.no/vis_nyhet2224.html?id=0</t>
  </si>
  <si>
    <t>https://enerwe.no/faq-gass/hvor-mye-kunne-nordmenn-spart-pa-stromregningen-hvis-vi-brukte-gass-til-oppvarming/168243</t>
  </si>
  <si>
    <t>Natural gas for home heating and cooking purposes. Theoretical value as there is no NG grid in Norway. 2019.</t>
  </si>
  <si>
    <t>https://propanservice.no/gass-i-storkjokken</t>
  </si>
  <si>
    <t>Propane bought in central areas, for larger tanks. 2015.</t>
  </si>
  <si>
    <t>Median</t>
  </si>
  <si>
    <t>https://govd.no/</t>
  </si>
  <si>
    <t>https://www.statsforvalteren.no/Rogaland/Landbruk-og-mat/Bioenergi/bioenergisatsing-i-rogaland--sirkularokonomi-i-praksis/</t>
  </si>
  <si>
    <t>Natural gas. For heating of farms. 2021.</t>
  </si>
  <si>
    <t>http://fe.no/media/19209/vedlegg_leu_2013.pdf</t>
  </si>
  <si>
    <t>Propane for home heating, average of interval. 2013.</t>
  </si>
  <si>
    <t>https://ntnuopen.ntnu.no/ntnu-xmlui/bitstream/handle/11250/2778309/no.ntnu:inspera:79548560:82379364.pdf?sequence=1</t>
  </si>
  <si>
    <t>Propane for home heating. 2021.</t>
  </si>
  <si>
    <t>Propane for home heating. 2013.</t>
  </si>
  <si>
    <t>https://www.ocean-energy.no/docs/EnergiRapporten1324.pdf</t>
  </si>
  <si>
    <t>Median of sources, see sheet "Gas prices"</t>
  </si>
  <si>
    <t>Scope 1, tonnes CO2e pr MNOK</t>
  </si>
  <si>
    <t>Scope 1, tones CO2e pr MNOK with price varying with:</t>
  </si>
  <si>
    <t>Gas (621)</t>
  </si>
  <si>
    <t>Fuel oil (622)</t>
  </si>
  <si>
    <t>Wood (624)</t>
  </si>
  <si>
    <t>Petrol, diesel (625) and Fuel (700)</t>
  </si>
  <si>
    <t>Other fuels (629)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</si>
</sst>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00_);_(* \(#,##0.00\);_(* &quot;-&quot;??_);_(@_)"/>
    <numFmt numFmtId="166" formatCode="_-* #,##0_-;\-* #,##0_-;_-* &quot;-&quot;??_-;_-@_-"/>
    <numFmt numFmtId="167" formatCode="??0.00"/>
    <numFmt numFmtId="168" formatCode="??0.00000"/>
    <numFmt numFmtId="169" formatCode="_-* #,##0.000_-;\-* #,##0.000_-;_-* &quot;-&quot;??_-;_-@_-"/>
    <numFmt numFmtId="170" formatCode="_-* #,##0.00\ _k_r_._-;\-* #,##0.00\ _k_r_._-;_-* &quot;-&quot;??\ _k_r_._-;_-@_-"/>
    <numFmt numFmtId="171" formatCode="0.000"/>
  </numFmts>
  <fonts count="53" x14ac:knownFonts="1">
    <font>
      <sz val="11"/>
      <color rgb="FF000000"/>
      <name val="Calibri"/>
      <family val="2"/>
    </font>
    <font>
      <sz val="11"/>
      <color theme="1"/>
      <name val="Calibri"/>
      <family val="2"/>
      <scheme val="minor"/>
    </font>
    <font>
      <b/>
      <sz val="14"/>
      <color rgb="FF000000"/>
      <name val="Calibri"/>
      <family val="2"/>
    </font>
    <font>
      <b/>
      <sz val="11"/>
      <color rgb="FF000000"/>
      <name val="Calibri"/>
      <family val="2"/>
    </font>
    <font>
      <sz val="11"/>
      <color rgb="FF000000"/>
      <name val="Calibri"/>
      <family val="2"/>
    </font>
    <font>
      <sz val="10"/>
      <color theme="1"/>
      <name val="Calibri"/>
      <family val="2"/>
      <scheme val="minor"/>
    </font>
    <font>
      <u/>
      <sz val="11"/>
      <color theme="10"/>
      <name val="Calibri"/>
      <family val="2"/>
    </font>
    <font>
      <sz val="10"/>
      <color theme="1"/>
      <name val="Arial"/>
      <family val="2"/>
    </font>
    <font>
      <i/>
      <sz val="8"/>
      <name val="Calibri"/>
      <family val="2"/>
      <scheme val="minor"/>
    </font>
    <font>
      <sz val="8"/>
      <name val="Calibri"/>
      <family val="2"/>
      <scheme val="minor"/>
    </font>
    <font>
      <b/>
      <sz val="16"/>
      <name val="Calibri"/>
      <family val="2"/>
      <scheme val="minor"/>
    </font>
    <font>
      <u/>
      <sz val="11"/>
      <color indexed="12"/>
      <name val="Calibri"/>
      <family val="2"/>
    </font>
    <font>
      <u/>
      <sz val="10"/>
      <color theme="10"/>
      <name val="Calibri"/>
      <family val="2"/>
    </font>
    <font>
      <sz val="4"/>
      <color theme="1"/>
      <name val="Calibri"/>
      <family val="2"/>
      <scheme val="minor"/>
    </font>
    <font>
      <sz val="4"/>
      <color theme="1"/>
      <name val="Arial"/>
      <family val="2"/>
    </font>
    <font>
      <b/>
      <sz val="10"/>
      <color rgb="FF053D5F"/>
      <name val="Calibri"/>
      <family val="2"/>
      <scheme val="minor"/>
    </font>
    <font>
      <sz val="10"/>
      <color rgb="FF053D5F"/>
      <name val="Calibri"/>
      <family val="2"/>
      <scheme val="minor"/>
    </font>
    <font>
      <b/>
      <sz val="11"/>
      <color rgb="FF053D5F"/>
      <name val="Calibri"/>
      <family val="2"/>
      <scheme val="minor"/>
    </font>
    <font>
      <sz val="11"/>
      <color rgb="FF053D5F"/>
      <name val="Calibri"/>
      <family val="2"/>
      <scheme val="minor"/>
    </font>
    <font>
      <b/>
      <u/>
      <sz val="12"/>
      <color rgb="FF053D5F"/>
      <name val="Calibri"/>
      <family val="2"/>
      <scheme val="minor"/>
    </font>
    <font>
      <u/>
      <sz val="11"/>
      <color indexed="30"/>
      <name val="Calibri"/>
      <family val="2"/>
    </font>
    <font>
      <sz val="11"/>
      <color indexed="56"/>
      <name val="Calibri"/>
      <family val="2"/>
    </font>
    <font>
      <b/>
      <u/>
      <sz val="12"/>
      <color indexed="56"/>
      <name val="Calibri"/>
      <family val="2"/>
    </font>
    <font>
      <sz val="12"/>
      <color rgb="FF053D5F"/>
      <name val="Calibri"/>
      <family val="2"/>
      <scheme val="minor"/>
    </font>
    <font>
      <vertAlign val="subscript"/>
      <sz val="11"/>
      <color indexed="56"/>
      <name val="Calibri"/>
      <family val="2"/>
    </font>
    <font>
      <i/>
      <sz val="11"/>
      <color indexed="56"/>
      <name val="Calibri"/>
      <family val="2"/>
    </font>
    <font>
      <u/>
      <sz val="11"/>
      <color rgb="FF002060"/>
      <name val="Calibri"/>
      <family val="2"/>
    </font>
    <font>
      <sz val="11"/>
      <color rgb="FF002060"/>
      <name val="Calibri"/>
      <family val="2"/>
      <scheme val="minor"/>
    </font>
    <font>
      <i/>
      <sz val="11"/>
      <color rgb="FF053D5F"/>
      <name val="Calibri"/>
      <family val="2"/>
      <scheme val="minor"/>
    </font>
    <font>
      <sz val="8"/>
      <color rgb="FF002060"/>
      <name val="Calibri"/>
      <family val="2"/>
      <scheme val="minor"/>
    </font>
    <font>
      <b/>
      <u/>
      <sz val="12"/>
      <color rgb="FF002060"/>
      <name val="Calibri"/>
      <family val="2"/>
      <scheme val="minor"/>
    </font>
    <font>
      <sz val="11"/>
      <color theme="4" tint="-0.499984740745262"/>
      <name val="Calibri"/>
      <family val="2"/>
    </font>
    <font>
      <b/>
      <sz val="11"/>
      <color indexed="62"/>
      <name val="Calibri"/>
      <family val="2"/>
    </font>
    <font>
      <b/>
      <u/>
      <sz val="11"/>
      <color indexed="62"/>
      <name val="Calibri"/>
      <family val="2"/>
    </font>
    <font>
      <b/>
      <u/>
      <sz val="11"/>
      <color indexed="12"/>
      <name val="Calibri"/>
      <family val="2"/>
    </font>
    <font>
      <sz val="11"/>
      <color indexed="62"/>
      <name val="Calibri"/>
      <family val="2"/>
    </font>
    <font>
      <sz val="11"/>
      <color theme="4" tint="-0.499984740745262"/>
      <name val="Calibri"/>
      <family val="2"/>
      <scheme val="minor"/>
    </font>
    <font>
      <b/>
      <vertAlign val="subscript"/>
      <sz val="11"/>
      <color indexed="56"/>
      <name val="Calibri"/>
      <family val="2"/>
    </font>
    <font>
      <b/>
      <sz val="11"/>
      <color indexed="56"/>
      <name val="Calibri"/>
      <family val="2"/>
    </font>
    <font>
      <b/>
      <i/>
      <sz val="11"/>
      <color theme="4" tint="-0.499984740745262"/>
      <name val="Calibri"/>
      <family val="2"/>
      <scheme val="minor"/>
    </font>
    <font>
      <b/>
      <sz val="8"/>
      <name val="Tahoma"/>
      <family val="2"/>
    </font>
    <font>
      <b/>
      <sz val="9"/>
      <color indexed="81"/>
      <name val="Tahoma"/>
      <family val="2"/>
    </font>
    <font>
      <b/>
      <sz val="8"/>
      <color indexed="81"/>
      <name val="Tahoma"/>
      <family val="2"/>
    </font>
    <font>
      <sz val="9"/>
      <color indexed="81"/>
      <name val="Tahoma"/>
      <family val="2"/>
    </font>
    <font>
      <i/>
      <sz val="10"/>
      <color rgb="FFFF0000"/>
      <name val="Arial"/>
      <family val="2"/>
    </font>
    <font>
      <b/>
      <sz val="10"/>
      <color theme="1"/>
      <name val="Calibri"/>
      <family val="2"/>
      <scheme val="minor"/>
    </font>
    <font>
      <b/>
      <u/>
      <sz val="11"/>
      <color theme="10"/>
      <name val="Calibri"/>
      <family val="2"/>
    </font>
    <font>
      <sz val="10"/>
      <color theme="1"/>
      <name val="Segoe UI"/>
      <family val="2"/>
    </font>
    <font>
      <b/>
      <sz val="10"/>
      <color theme="1"/>
      <name val="Segoe UI"/>
      <family val="2"/>
    </font>
    <font>
      <sz val="10"/>
      <color rgb="FF000000"/>
      <name val="Segoe UI"/>
      <family val="2"/>
    </font>
    <font>
      <u/>
      <sz val="10"/>
      <color theme="10"/>
      <name val="Segoe UI"/>
      <family val="2"/>
    </font>
    <font>
      <sz val="10"/>
      <color rgb="FFFF0000"/>
      <name val="Segoe UI"/>
      <family val="2"/>
    </font>
    <font>
      <sz val="10"/>
      <color theme="0" tint="-0.249977111117893"/>
      <name val="Segoe UI"/>
      <family val="2"/>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lightGray">
        <bgColor theme="0"/>
      </patternFill>
    </fill>
    <fill>
      <patternFill patternType="solid">
        <fgColor theme="8" tint="0.79998168889431442"/>
        <bgColor indexed="64"/>
      </patternFill>
    </fill>
    <fill>
      <patternFill patternType="solid">
        <fgColor theme="9" tint="0.79998168889431442"/>
        <bgColor indexed="64"/>
      </patternFill>
    </fill>
  </fills>
  <borders count="37">
    <border>
      <left/>
      <right/>
      <top/>
      <bottom/>
      <diagonal/>
    </border>
    <border>
      <left/>
      <right/>
      <top/>
      <bottom style="thin">
        <color indexed="64"/>
      </bottom>
      <diagonal/>
    </border>
    <border>
      <left/>
      <right/>
      <top style="thin">
        <color indexed="64"/>
      </top>
      <bottom/>
      <diagonal/>
    </border>
    <border>
      <left style="thick">
        <color rgb="FF053D5F"/>
      </left>
      <right style="thin">
        <color rgb="FF053D5F"/>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style="thick">
        <color rgb="FF053D5F"/>
      </left>
      <right style="thin">
        <color rgb="FF053D5F"/>
      </right>
      <top style="thin">
        <color rgb="FF053D5F"/>
      </top>
      <bottom style="thick">
        <color rgb="FF053D5F"/>
      </bottom>
      <diagonal/>
    </border>
    <border>
      <left style="thin">
        <color rgb="FF053D5F"/>
      </left>
      <right style="thick">
        <color rgb="FF053D5F"/>
      </right>
      <top style="thin">
        <color rgb="FF053D5F"/>
      </top>
      <bottom style="thick">
        <color rgb="FF053D5F"/>
      </bottom>
      <diagonal/>
    </border>
    <border>
      <left style="double">
        <color rgb="FF053D5F"/>
      </left>
      <right/>
      <top style="double">
        <color rgb="FF053D5F"/>
      </top>
      <bottom style="double">
        <color rgb="FF053D5F"/>
      </bottom>
      <diagonal/>
    </border>
    <border>
      <left/>
      <right/>
      <top style="double">
        <color rgb="FF053D5F"/>
      </top>
      <bottom style="double">
        <color rgb="FF053D5F"/>
      </bottom>
      <diagonal/>
    </border>
    <border>
      <left/>
      <right style="double">
        <color rgb="FF053D5F"/>
      </right>
      <top style="double">
        <color rgb="FF053D5F"/>
      </top>
      <bottom style="double">
        <color rgb="FF053D5F"/>
      </bottom>
      <diagonal/>
    </border>
    <border>
      <left style="thin">
        <color rgb="FF053D5F"/>
      </left>
      <right style="thin">
        <color rgb="FF053D5F"/>
      </right>
      <top style="thin">
        <color rgb="FF053D5F"/>
      </top>
      <bottom style="thin">
        <color rgb="FF053D5F"/>
      </bottom>
      <diagonal/>
    </border>
    <border>
      <left style="thin">
        <color indexed="64"/>
      </left>
      <right style="thin">
        <color indexed="64"/>
      </right>
      <top style="thin">
        <color indexed="64"/>
      </top>
      <bottom/>
      <diagonal/>
    </border>
    <border>
      <left style="thin">
        <color rgb="FF053D5F"/>
      </left>
      <right style="thin">
        <color rgb="FF053D5F"/>
      </right>
      <top style="thin">
        <color rgb="FF053D5F"/>
      </top>
      <bottom/>
      <diagonal/>
    </border>
    <border>
      <left style="thin">
        <color indexed="64"/>
      </left>
      <right style="thin">
        <color indexed="64"/>
      </right>
      <top/>
      <bottom/>
      <diagonal/>
    </border>
    <border>
      <left style="thin">
        <color rgb="FF053D5F"/>
      </left>
      <right style="thin">
        <color rgb="FF053D5F"/>
      </right>
      <top/>
      <bottom/>
      <diagonal/>
    </border>
    <border>
      <left style="thin">
        <color rgb="FF053D5F"/>
      </left>
      <right style="thin">
        <color rgb="FF053D5F"/>
      </right>
      <top/>
      <bottom style="thin">
        <color rgb="FF053D5F"/>
      </bottom>
      <diagonal/>
    </border>
    <border>
      <left style="thin">
        <color indexed="64"/>
      </left>
      <right style="thin">
        <color indexed="64"/>
      </right>
      <top/>
      <bottom style="thin">
        <color indexed="64"/>
      </bottom>
      <diagonal/>
    </border>
    <border>
      <left style="thin">
        <color rgb="FF053D5F"/>
      </left>
      <right/>
      <top style="thin">
        <color rgb="FF053D5F"/>
      </top>
      <bottom/>
      <diagonal/>
    </border>
    <border>
      <left style="thin">
        <color rgb="FF053D5F"/>
      </left>
      <right/>
      <top/>
      <bottom/>
      <diagonal/>
    </border>
    <border>
      <left style="thin">
        <color rgb="FF053D5F"/>
      </left>
      <right/>
      <top/>
      <bottom style="thin">
        <color rgb="FF053D5F"/>
      </bottom>
      <diagonal/>
    </border>
    <border>
      <left style="thin">
        <color indexed="64"/>
      </left>
      <right style="thin">
        <color rgb="FF053D5F"/>
      </right>
      <top style="thin">
        <color indexed="64"/>
      </top>
      <bottom style="thin">
        <color rgb="FF053D5F"/>
      </bottom>
      <diagonal/>
    </border>
    <border>
      <left style="thin">
        <color rgb="FF053D5F"/>
      </left>
      <right style="thin">
        <color rgb="FF053D5F"/>
      </right>
      <top style="thin">
        <color indexed="64"/>
      </top>
      <bottom style="thin">
        <color rgb="FF053D5F"/>
      </bottom>
      <diagonal/>
    </border>
    <border>
      <left style="thin">
        <color rgb="FF053D5F"/>
      </left>
      <right style="thin">
        <color indexed="64"/>
      </right>
      <top style="thin">
        <color indexed="64"/>
      </top>
      <bottom style="thin">
        <color rgb="FF053D5F"/>
      </bottom>
      <diagonal/>
    </border>
    <border>
      <left style="thin">
        <color indexed="64"/>
      </left>
      <right style="thin">
        <color rgb="FF053D5F"/>
      </right>
      <top style="thin">
        <color rgb="FF053D5F"/>
      </top>
      <bottom style="thin">
        <color rgb="FF053D5F"/>
      </bottom>
      <diagonal/>
    </border>
    <border>
      <left style="thin">
        <color rgb="FF053D5F"/>
      </left>
      <right style="thin">
        <color indexed="64"/>
      </right>
      <top style="thin">
        <color rgb="FF053D5F"/>
      </top>
      <bottom style="thin">
        <color rgb="FF053D5F"/>
      </bottom>
      <diagonal/>
    </border>
    <border>
      <left style="thin">
        <color indexed="64"/>
      </left>
      <right style="thin">
        <color rgb="FF053D5F"/>
      </right>
      <top style="thin">
        <color rgb="FF053D5F"/>
      </top>
      <bottom style="thin">
        <color indexed="64"/>
      </bottom>
      <diagonal/>
    </border>
    <border>
      <left style="thin">
        <color rgb="FF053D5F"/>
      </left>
      <right style="thin">
        <color rgb="FF053D5F"/>
      </right>
      <top style="thin">
        <color rgb="FF053D5F"/>
      </top>
      <bottom style="thin">
        <color indexed="64"/>
      </bottom>
      <diagonal/>
    </border>
    <border>
      <left style="thin">
        <color rgb="FF053D5F"/>
      </left>
      <right style="thin">
        <color indexed="64"/>
      </right>
      <top style="thin">
        <color rgb="FF053D5F"/>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pplyBorder="0"/>
    <xf numFmtId="43" fontId="4"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xf numFmtId="0" fontId="11" fillId="0" borderId="0" applyNumberFormat="0" applyFill="0" applyBorder="0" applyAlignment="0" applyProtection="0">
      <alignment vertical="top"/>
      <protection locked="0"/>
    </xf>
    <xf numFmtId="165" fontId="7" fillId="0" borderId="0" applyFont="0" applyFill="0" applyBorder="0" applyAlignment="0" applyProtection="0"/>
    <xf numFmtId="0" fontId="44" fillId="0" borderId="0" applyNumberFormat="0" applyFill="0" applyBorder="0" applyAlignment="0" applyProtection="0"/>
    <xf numFmtId="9" fontId="4" fillId="0" borderId="0" applyFont="0" applyFill="0" applyBorder="0" applyAlignment="0" applyProtection="0"/>
  </cellStyleXfs>
  <cellXfs count="182">
    <xf numFmtId="0" fontId="0" fillId="0" borderId="0" xfId="0"/>
    <xf numFmtId="0" fontId="2" fillId="0" borderId="0" xfId="0" applyFont="1"/>
    <xf numFmtId="0" fontId="3" fillId="0" borderId="0" xfId="0" applyFont="1"/>
    <xf numFmtId="2" fontId="0" fillId="0" borderId="0" xfId="0" applyNumberFormat="1"/>
    <xf numFmtId="2" fontId="3" fillId="2" borderId="0" xfId="0" applyNumberFormat="1" applyFont="1" applyFill="1"/>
    <xf numFmtId="0" fontId="5" fillId="0" borderId="0" xfId="2"/>
    <xf numFmtId="0" fontId="9" fillId="4" borderId="1" xfId="4" applyFont="1" applyFill="1" applyBorder="1"/>
    <xf numFmtId="0" fontId="9" fillId="3" borderId="1" xfId="4" applyFont="1" applyFill="1" applyBorder="1"/>
    <xf numFmtId="0" fontId="7" fillId="4" borderId="0" xfId="4" applyFill="1"/>
    <xf numFmtId="0" fontId="7" fillId="0" borderId="0" xfId="4"/>
    <xf numFmtId="0" fontId="12" fillId="0" borderId="0" xfId="5" applyFont="1" applyAlignment="1" applyProtection="1"/>
    <xf numFmtId="0" fontId="13" fillId="4" borderId="0" xfId="4" applyFont="1" applyFill="1"/>
    <xf numFmtId="0" fontId="14" fillId="4" borderId="0" xfId="4" applyFont="1" applyFill="1"/>
    <xf numFmtId="0" fontId="13" fillId="0" borderId="0" xfId="4" applyFont="1"/>
    <xf numFmtId="0" fontId="15" fillId="5" borderId="3" xfId="4" applyFont="1" applyFill="1" applyBorder="1" applyAlignment="1">
      <alignment horizontal="left" vertical="center" wrapText="1"/>
    </xf>
    <xf numFmtId="0" fontId="16" fillId="4" borderId="4" xfId="4" applyFont="1" applyFill="1" applyBorder="1" applyAlignment="1">
      <alignment horizontal="left" vertical="center" wrapText="1"/>
    </xf>
    <xf numFmtId="14" fontId="16" fillId="4" borderId="4" xfId="4" applyNumberFormat="1" applyFont="1" applyFill="1" applyBorder="1" applyAlignment="1">
      <alignment horizontal="left" vertical="center"/>
    </xf>
    <xf numFmtId="0" fontId="15" fillId="5" borderId="3" xfId="4" applyFont="1" applyFill="1" applyBorder="1" applyAlignment="1">
      <alignment horizontal="left" vertical="center"/>
    </xf>
    <xf numFmtId="0" fontId="15" fillId="5" borderId="5" xfId="4" applyFont="1" applyFill="1" applyBorder="1" applyAlignment="1">
      <alignment horizontal="left" vertical="center" wrapText="1"/>
    </xf>
    <xf numFmtId="0" fontId="16" fillId="4" borderId="6" xfId="4" applyFont="1" applyFill="1" applyBorder="1" applyAlignment="1">
      <alignment horizontal="left" vertical="center" wrapText="1"/>
    </xf>
    <xf numFmtId="0" fontId="15" fillId="5" borderId="5" xfId="4" applyFont="1" applyFill="1" applyBorder="1" applyAlignment="1">
      <alignment horizontal="left" vertical="center"/>
    </xf>
    <xf numFmtId="164" fontId="16" fillId="4" borderId="6" xfId="4" applyNumberFormat="1" applyFont="1" applyFill="1" applyBorder="1" applyAlignment="1">
      <alignment horizontal="left"/>
    </xf>
    <xf numFmtId="1" fontId="16" fillId="4" borderId="6" xfId="4" applyNumberFormat="1" applyFont="1" applyFill="1" applyBorder="1" applyAlignment="1">
      <alignment horizontal="left"/>
    </xf>
    <xf numFmtId="0" fontId="18" fillId="4" borderId="0" xfId="4" applyFont="1" applyFill="1" applyAlignment="1">
      <alignment wrapText="1"/>
    </xf>
    <xf numFmtId="0" fontId="17" fillId="4" borderId="0" xfId="4" applyFont="1" applyFill="1" applyAlignment="1">
      <alignment horizontal="left" vertical="top" wrapText="1"/>
    </xf>
    <xf numFmtId="0" fontId="18" fillId="4" borderId="0" xfId="4" applyFont="1" applyFill="1" applyAlignment="1">
      <alignment horizontal="left" vertical="top" wrapText="1"/>
    </xf>
    <xf numFmtId="0" fontId="18" fillId="4" borderId="0" xfId="4" applyFont="1" applyFill="1" applyAlignment="1">
      <alignment vertical="center"/>
    </xf>
    <xf numFmtId="0" fontId="27" fillId="0" borderId="10" xfId="4" applyFont="1" applyBorder="1"/>
    <xf numFmtId="0" fontId="27" fillId="6" borderId="10" xfId="4" applyFont="1" applyFill="1" applyBorder="1"/>
    <xf numFmtId="0" fontId="27" fillId="6" borderId="10" xfId="4" applyFont="1" applyFill="1" applyBorder="1" applyAlignment="1">
      <alignment horizontal="left"/>
    </xf>
    <xf numFmtId="166" fontId="1" fillId="4" borderId="0" xfId="6" applyNumberFormat="1" applyFont="1" applyFill="1"/>
    <xf numFmtId="167" fontId="27" fillId="0" borderId="10" xfId="4" applyNumberFormat="1" applyFont="1" applyBorder="1" applyAlignment="1">
      <alignment horizontal="center"/>
    </xf>
    <xf numFmtId="0" fontId="28" fillId="4" borderId="0" xfId="4" applyFont="1" applyFill="1" applyAlignment="1">
      <alignment vertical="top"/>
    </xf>
    <xf numFmtId="168" fontId="27" fillId="0" borderId="10" xfId="4" applyNumberFormat="1" applyFont="1" applyBorder="1" applyAlignment="1">
      <alignment horizontal="center"/>
    </xf>
    <xf numFmtId="168" fontId="27" fillId="0" borderId="10" xfId="4" applyNumberFormat="1" applyFont="1" applyBorder="1" applyAlignment="1">
      <alignment horizontal="center" vertical="center"/>
    </xf>
    <xf numFmtId="0" fontId="27" fillId="4" borderId="0" xfId="4" applyFont="1" applyFill="1"/>
    <xf numFmtId="0" fontId="27" fillId="4" borderId="0" xfId="4" applyFont="1" applyFill="1" applyAlignment="1">
      <alignment horizontal="center"/>
    </xf>
    <xf numFmtId="0" fontId="27" fillId="6" borderId="10" xfId="4" applyFont="1" applyFill="1" applyBorder="1" applyAlignment="1">
      <alignment horizontal="center"/>
    </xf>
    <xf numFmtId="4" fontId="27" fillId="0" borderId="10" xfId="4" applyNumberFormat="1" applyFont="1" applyBorder="1" applyAlignment="1">
      <alignment horizontal="center"/>
    </xf>
    <xf numFmtId="0" fontId="27" fillId="6" borderId="12" xfId="4" applyFont="1" applyFill="1" applyBorder="1"/>
    <xf numFmtId="168" fontId="27" fillId="0" borderId="12" xfId="4" applyNumberFormat="1" applyFont="1" applyBorder="1" applyAlignment="1">
      <alignment horizontal="center"/>
    </xf>
    <xf numFmtId="0" fontId="27" fillId="6" borderId="20" xfId="4" applyFont="1" applyFill="1" applyBorder="1"/>
    <xf numFmtId="4" fontId="27" fillId="0" borderId="21" xfId="4" applyNumberFormat="1" applyFont="1" applyBorder="1" applyAlignment="1">
      <alignment horizontal="center"/>
    </xf>
    <xf numFmtId="4" fontId="27" fillId="0" borderId="22" xfId="4" applyNumberFormat="1" applyFont="1" applyBorder="1" applyAlignment="1">
      <alignment horizontal="center"/>
    </xf>
    <xf numFmtId="0" fontId="27" fillId="6" borderId="23" xfId="4" applyFont="1" applyFill="1" applyBorder="1"/>
    <xf numFmtId="168" fontId="27" fillId="0" borderId="24" xfId="4" applyNumberFormat="1" applyFont="1" applyBorder="1" applyAlignment="1">
      <alignment horizontal="center"/>
    </xf>
    <xf numFmtId="0" fontId="27" fillId="6" borderId="25" xfId="4" applyFont="1" applyFill="1" applyBorder="1"/>
    <xf numFmtId="168" fontId="27" fillId="0" borderId="26" xfId="4" applyNumberFormat="1" applyFont="1" applyBorder="1" applyAlignment="1">
      <alignment horizontal="center"/>
    </xf>
    <xf numFmtId="168" fontId="27" fillId="0" borderId="27" xfId="4" applyNumberFormat="1" applyFont="1" applyBorder="1" applyAlignment="1">
      <alignment horizontal="center"/>
    </xf>
    <xf numFmtId="0" fontId="27" fillId="6" borderId="15" xfId="4" applyFont="1" applyFill="1" applyBorder="1"/>
    <xf numFmtId="4" fontId="27" fillId="0" borderId="15" xfId="4" applyNumberFormat="1" applyFont="1" applyBorder="1" applyAlignment="1">
      <alignment horizontal="center"/>
    </xf>
    <xf numFmtId="0" fontId="27" fillId="7" borderId="10" xfId="4" applyFont="1" applyFill="1" applyBorder="1" applyAlignment="1">
      <alignment horizontal="center"/>
    </xf>
    <xf numFmtId="0" fontId="29" fillId="4" borderId="0" xfId="4" applyFont="1" applyFill="1"/>
    <xf numFmtId="0" fontId="27" fillId="0" borderId="0" xfId="4" applyFont="1" applyAlignment="1">
      <alignment vertical="center" wrapText="1"/>
    </xf>
    <xf numFmtId="0" fontId="27" fillId="0" borderId="0" xfId="4" applyFont="1"/>
    <xf numFmtId="168" fontId="27" fillId="0" borderId="0" xfId="4" applyNumberFormat="1" applyFont="1" applyAlignment="1">
      <alignment horizontal="center"/>
    </xf>
    <xf numFmtId="0" fontId="27" fillId="4" borderId="0" xfId="4" applyFont="1" applyFill="1" applyAlignment="1">
      <alignment horizontal="left" vertical="top"/>
    </xf>
    <xf numFmtId="0" fontId="7" fillId="4" borderId="0" xfId="4" applyFill="1" applyAlignment="1">
      <alignment horizontal="left" vertical="top"/>
    </xf>
    <xf numFmtId="0" fontId="15" fillId="5" borderId="3" xfId="4" applyFont="1" applyFill="1" applyBorder="1" applyAlignment="1">
      <alignment vertical="center" wrapText="1"/>
    </xf>
    <xf numFmtId="14" fontId="16" fillId="4" borderId="4" xfId="4" applyNumberFormat="1" applyFont="1" applyFill="1" applyBorder="1" applyAlignment="1">
      <alignment vertical="center" wrapText="1"/>
    </xf>
    <xf numFmtId="0" fontId="15" fillId="5" borderId="5" xfId="4" applyFont="1" applyFill="1" applyBorder="1" applyAlignment="1">
      <alignment vertical="center" wrapText="1"/>
    </xf>
    <xf numFmtId="164" fontId="16" fillId="4" borderId="6" xfId="4" applyNumberFormat="1" applyFont="1" applyFill="1" applyBorder="1" applyAlignment="1">
      <alignment vertical="center" wrapText="1"/>
    </xf>
    <xf numFmtId="164" fontId="16" fillId="4" borderId="6" xfId="4" applyNumberFormat="1" applyFont="1" applyFill="1" applyBorder="1" applyAlignment="1">
      <alignment horizontal="left" vertical="center"/>
    </xf>
    <xf numFmtId="0" fontId="7" fillId="4" borderId="0" xfId="4" applyFill="1" applyAlignment="1">
      <alignment vertical="top"/>
    </xf>
    <xf numFmtId="0" fontId="11" fillId="4" borderId="0" xfId="5" applyNumberFormat="1" applyFill="1" applyBorder="1" applyAlignment="1" applyProtection="1">
      <alignment horizontal="left" vertical="top" wrapText="1"/>
    </xf>
    <xf numFmtId="0" fontId="19" fillId="0" borderId="0" xfId="4" applyFont="1" applyAlignment="1">
      <alignment horizontal="left" vertical="top"/>
    </xf>
    <xf numFmtId="0" fontId="27" fillId="0" borderId="10" xfId="4" applyFont="1" applyBorder="1" applyAlignment="1">
      <alignment horizontal="left" wrapText="1"/>
    </xf>
    <xf numFmtId="0" fontId="27" fillId="7" borderId="12" xfId="4" applyFont="1" applyFill="1" applyBorder="1" applyAlignment="1">
      <alignment horizontal="center"/>
    </xf>
    <xf numFmtId="0" fontId="27" fillId="4" borderId="0" xfId="4" applyFont="1" applyFill="1" applyAlignment="1">
      <alignment horizontal="left" wrapText="1"/>
    </xf>
    <xf numFmtId="0" fontId="44" fillId="4" borderId="0" xfId="7" applyFill="1" applyAlignment="1">
      <alignment horizontal="left" vertical="top" wrapText="1"/>
    </xf>
    <xf numFmtId="0" fontId="27" fillId="4" borderId="0" xfId="4" applyFont="1" applyFill="1" applyAlignment="1">
      <alignment vertical="top" wrapText="1"/>
    </xf>
    <xf numFmtId="0" fontId="27" fillId="4" borderId="0" xfId="4" applyFont="1" applyFill="1" applyAlignment="1">
      <alignment vertical="top"/>
    </xf>
    <xf numFmtId="0" fontId="30" fillId="4" borderId="0" xfId="4" applyFont="1" applyFill="1" applyAlignment="1">
      <alignment horizontal="left" vertical="top" wrapText="1"/>
    </xf>
    <xf numFmtId="0" fontId="45" fillId="0" borderId="0" xfId="2" applyFont="1"/>
    <xf numFmtId="1" fontId="0" fillId="0" borderId="0" xfId="0" applyNumberFormat="1"/>
    <xf numFmtId="0" fontId="0" fillId="0" borderId="0" xfId="0" applyAlignment="1">
      <alignment horizontal="right"/>
    </xf>
    <xf numFmtId="0" fontId="0" fillId="0" borderId="0" xfId="0" applyAlignment="1">
      <alignment wrapText="1"/>
    </xf>
    <xf numFmtId="9" fontId="0" fillId="0" borderId="0" xfId="8" applyFont="1"/>
    <xf numFmtId="9" fontId="0" fillId="8" borderId="0" xfId="8" applyFont="1" applyFill="1"/>
    <xf numFmtId="9" fontId="0" fillId="9" borderId="0" xfId="8" applyFont="1" applyFill="1"/>
    <xf numFmtId="0" fontId="5" fillId="0" borderId="0" xfId="2" applyAlignment="1">
      <alignment horizontal="right"/>
    </xf>
    <xf numFmtId="0" fontId="6" fillId="0" borderId="0" xfId="3"/>
    <xf numFmtId="9" fontId="0" fillId="0" borderId="0" xfId="0" applyNumberFormat="1"/>
    <xf numFmtId="43" fontId="0" fillId="0" borderId="0" xfId="1" applyFont="1"/>
    <xf numFmtId="170" fontId="0" fillId="0" borderId="0" xfId="0" applyNumberFormat="1"/>
    <xf numFmtId="43" fontId="0" fillId="0" borderId="0" xfId="0" applyNumberFormat="1"/>
    <xf numFmtId="0" fontId="5" fillId="2" borderId="0" xfId="2" applyFill="1" applyAlignment="1">
      <alignment horizontal="right"/>
    </xf>
    <xf numFmtId="0" fontId="5" fillId="2" borderId="0" xfId="2" applyFill="1"/>
    <xf numFmtId="0" fontId="46" fillId="0" borderId="0" xfId="3" applyFont="1"/>
    <xf numFmtId="171" fontId="5" fillId="0" borderId="0" xfId="2" applyNumberFormat="1"/>
    <xf numFmtId="171" fontId="5" fillId="2" borderId="0" xfId="2" applyNumberFormat="1" applyFill="1"/>
    <xf numFmtId="0" fontId="47" fillId="0" borderId="0" xfId="2" applyFont="1"/>
    <xf numFmtId="0" fontId="48" fillId="0" borderId="31" xfId="2" applyFont="1" applyBorder="1"/>
    <xf numFmtId="0" fontId="48" fillId="0" borderId="2" xfId="2" applyFont="1" applyBorder="1"/>
    <xf numFmtId="0" fontId="48" fillId="0" borderId="11" xfId="2" applyFont="1" applyBorder="1"/>
    <xf numFmtId="0" fontId="48" fillId="0" borderId="32" xfId="2" applyFont="1" applyBorder="1"/>
    <xf numFmtId="0" fontId="48" fillId="0" borderId="0" xfId="2" applyFont="1"/>
    <xf numFmtId="0" fontId="49" fillId="0" borderId="33" xfId="0" applyFont="1" applyBorder="1"/>
    <xf numFmtId="43" fontId="47" fillId="0" borderId="13" xfId="1" applyFont="1" applyBorder="1"/>
    <xf numFmtId="43" fontId="47" fillId="0" borderId="13" xfId="1" applyFont="1" applyBorder="1" applyAlignment="1">
      <alignment horizontal="right"/>
    </xf>
    <xf numFmtId="0" fontId="47" fillId="0" borderId="13" xfId="2" applyFont="1" applyBorder="1"/>
    <xf numFmtId="0" fontId="47" fillId="0" borderId="0" xfId="2" applyFont="1" applyBorder="1"/>
    <xf numFmtId="169" fontId="47" fillId="0" borderId="33" xfId="1" applyNumberFormat="1" applyFont="1" applyBorder="1"/>
    <xf numFmtId="169" fontId="47" fillId="0" borderId="0" xfId="1" applyNumberFormat="1" applyFont="1" applyBorder="1"/>
    <xf numFmtId="0" fontId="47" fillId="0" borderId="34" xfId="2" applyFont="1" applyBorder="1"/>
    <xf numFmtId="0" fontId="50" fillId="0" borderId="0" xfId="3" applyFont="1"/>
    <xf numFmtId="169" fontId="47" fillId="0" borderId="0" xfId="1" applyNumberFormat="1" applyFont="1" applyBorder="1" applyAlignment="1">
      <alignment horizontal="right"/>
    </xf>
    <xf numFmtId="0" fontId="51" fillId="0" borderId="0" xfId="2" applyFont="1"/>
    <xf numFmtId="2" fontId="47" fillId="0" borderId="13" xfId="2" applyNumberFormat="1" applyFont="1" applyBorder="1"/>
    <xf numFmtId="0" fontId="50" fillId="0" borderId="0" xfId="3" applyNumberFormat="1" applyFont="1" applyFill="1" applyAlignment="1" applyProtection="1"/>
    <xf numFmtId="0" fontId="50" fillId="0" borderId="34" xfId="3" applyFont="1" applyBorder="1"/>
    <xf numFmtId="0" fontId="49" fillId="0" borderId="35" xfId="0" applyFont="1" applyBorder="1"/>
    <xf numFmtId="0" fontId="47" fillId="0" borderId="1" xfId="2" applyFont="1" applyBorder="1"/>
    <xf numFmtId="43" fontId="47" fillId="0" borderId="16" xfId="1" applyFont="1" applyBorder="1"/>
    <xf numFmtId="43" fontId="47" fillId="0" borderId="16" xfId="1" applyFont="1" applyBorder="1" applyAlignment="1">
      <alignment horizontal="right"/>
    </xf>
    <xf numFmtId="43" fontId="47" fillId="0" borderId="36" xfId="1" applyFont="1" applyBorder="1"/>
    <xf numFmtId="43" fontId="47" fillId="0" borderId="35" xfId="1" applyFont="1" applyBorder="1"/>
    <xf numFmtId="43" fontId="47" fillId="0" borderId="1" xfId="1" applyFont="1" applyBorder="1"/>
    <xf numFmtId="0" fontId="48" fillId="0" borderId="0" xfId="2" applyFont="1" applyBorder="1"/>
    <xf numFmtId="0" fontId="49" fillId="0" borderId="0" xfId="0" applyFont="1" applyBorder="1"/>
    <xf numFmtId="9" fontId="47" fillId="0" borderId="0" xfId="8" applyFont="1"/>
    <xf numFmtId="9" fontId="47" fillId="0" borderId="1" xfId="2" applyNumberFormat="1" applyFont="1" applyBorder="1"/>
    <xf numFmtId="0" fontId="52" fillId="0" borderId="0" xfId="0" applyFont="1" applyBorder="1"/>
    <xf numFmtId="0" fontId="52" fillId="0" borderId="0" xfId="2" applyFont="1" applyBorder="1"/>
    <xf numFmtId="0" fontId="52" fillId="0" borderId="0" xfId="2" applyFont="1"/>
    <xf numFmtId="43" fontId="47" fillId="0" borderId="0" xfId="2" applyNumberFormat="1" applyFont="1"/>
    <xf numFmtId="166" fontId="47" fillId="0" borderId="0" xfId="2" applyNumberFormat="1" applyFont="1" applyBorder="1"/>
    <xf numFmtId="166" fontId="52" fillId="0" borderId="0" xfId="2" applyNumberFormat="1" applyFont="1" applyBorder="1"/>
    <xf numFmtId="0" fontId="18" fillId="4" borderId="0" xfId="4" applyFont="1" applyFill="1" applyAlignment="1">
      <alignment horizontal="left" vertical="top" wrapText="1"/>
    </xf>
    <xf numFmtId="0" fontId="39" fillId="4" borderId="0" xfId="4" applyFont="1" applyFill="1" applyAlignment="1">
      <alignment vertical="top"/>
    </xf>
    <xf numFmtId="0" fontId="30" fillId="4" borderId="0" xfId="4" applyFont="1" applyFill="1" applyAlignment="1">
      <alignment horizontal="left" vertical="top" wrapText="1"/>
    </xf>
    <xf numFmtId="0" fontId="17" fillId="4" borderId="0" xfId="4" applyFont="1" applyFill="1" applyAlignment="1">
      <alignment horizontal="left" vertical="top" wrapText="1"/>
    </xf>
    <xf numFmtId="0" fontId="31" fillId="4" borderId="0" xfId="4" applyFont="1" applyFill="1" applyAlignment="1">
      <alignment horizontal="left" vertical="top" wrapText="1"/>
    </xf>
    <xf numFmtId="0" fontId="36" fillId="4" borderId="0" xfId="4" applyFont="1" applyFill="1" applyAlignment="1">
      <alignment horizontal="left" vertical="top" wrapText="1"/>
    </xf>
    <xf numFmtId="0" fontId="27" fillId="6" borderId="12" xfId="4" applyFont="1" applyFill="1" applyBorder="1" applyAlignment="1">
      <alignment vertical="center" wrapText="1"/>
    </xf>
    <xf numFmtId="0" fontId="27" fillId="6" borderId="14" xfId="4" applyFont="1" applyFill="1" applyBorder="1" applyAlignment="1">
      <alignment vertical="center" wrapText="1"/>
    </xf>
    <xf numFmtId="0" fontId="27" fillId="6" borderId="15" xfId="4" applyFont="1" applyFill="1" applyBorder="1" applyAlignment="1">
      <alignment vertical="center" wrapText="1"/>
    </xf>
    <xf numFmtId="0" fontId="27" fillId="6" borderId="12" xfId="4" applyFont="1" applyFill="1" applyBorder="1" applyAlignment="1">
      <alignment horizontal="center" vertical="center"/>
    </xf>
    <xf numFmtId="0" fontId="27" fillId="6" borderId="14" xfId="4" applyFont="1" applyFill="1" applyBorder="1" applyAlignment="1">
      <alignment horizontal="center" vertical="center"/>
    </xf>
    <xf numFmtId="0" fontId="27" fillId="6" borderId="15" xfId="4" applyFont="1" applyFill="1" applyBorder="1" applyAlignment="1">
      <alignment horizontal="center" vertical="center"/>
    </xf>
    <xf numFmtId="0" fontId="27" fillId="6" borderId="12" xfId="4" applyFont="1" applyFill="1" applyBorder="1" applyAlignment="1">
      <alignment horizontal="left" vertical="center" wrapText="1"/>
    </xf>
    <xf numFmtId="0" fontId="27" fillId="6" borderId="14" xfId="4" applyFont="1" applyFill="1" applyBorder="1" applyAlignment="1">
      <alignment horizontal="left" vertical="center" wrapText="1"/>
    </xf>
    <xf numFmtId="0" fontId="27" fillId="6" borderId="15" xfId="4" applyFont="1" applyFill="1" applyBorder="1" applyAlignment="1">
      <alignment horizontal="left" vertical="center" wrapText="1"/>
    </xf>
    <xf numFmtId="0" fontId="27" fillId="2" borderId="12" xfId="4" applyFont="1" applyFill="1" applyBorder="1" applyAlignment="1">
      <alignment vertical="center" wrapText="1"/>
    </xf>
    <xf numFmtId="0" fontId="27" fillId="2" borderId="14" xfId="4" applyFont="1" applyFill="1" applyBorder="1" applyAlignment="1">
      <alignment vertical="center" wrapText="1"/>
    </xf>
    <xf numFmtId="0" fontId="27" fillId="2" borderId="15" xfId="4" applyFont="1" applyFill="1" applyBorder="1" applyAlignment="1">
      <alignment vertical="center" wrapText="1"/>
    </xf>
    <xf numFmtId="0" fontId="27" fillId="6" borderId="17" xfId="4" applyFont="1" applyFill="1" applyBorder="1" applyAlignment="1">
      <alignment vertical="center" wrapText="1"/>
    </xf>
    <xf numFmtId="0" fontId="27" fillId="6" borderId="18" xfId="4" applyFont="1" applyFill="1" applyBorder="1" applyAlignment="1">
      <alignment vertical="center" wrapText="1"/>
    </xf>
    <xf numFmtId="0" fontId="27" fillId="6" borderId="19" xfId="4" applyFont="1" applyFill="1" applyBorder="1" applyAlignment="1">
      <alignment vertical="center" wrapText="1"/>
    </xf>
    <xf numFmtId="0" fontId="27" fillId="2" borderId="17" xfId="4" applyFont="1" applyFill="1" applyBorder="1" applyAlignment="1">
      <alignment vertical="center" wrapText="1"/>
    </xf>
    <xf numFmtId="0" fontId="27" fillId="2" borderId="18" xfId="4" applyFont="1" applyFill="1" applyBorder="1" applyAlignment="1">
      <alignment vertical="center" wrapText="1"/>
    </xf>
    <xf numFmtId="0" fontId="27" fillId="2" borderId="19" xfId="4" applyFont="1" applyFill="1" applyBorder="1" applyAlignment="1">
      <alignment vertical="center" wrapText="1"/>
    </xf>
    <xf numFmtId="0" fontId="27" fillId="6" borderId="12" xfId="4" applyFont="1" applyFill="1" applyBorder="1" applyAlignment="1">
      <alignment vertical="center"/>
    </xf>
    <xf numFmtId="0" fontId="27" fillId="6" borderId="14" xfId="4" applyFont="1" applyFill="1" applyBorder="1" applyAlignment="1">
      <alignment vertical="center"/>
    </xf>
    <xf numFmtId="0" fontId="27" fillId="6" borderId="15" xfId="4" applyFont="1" applyFill="1" applyBorder="1" applyAlignment="1">
      <alignment vertical="center"/>
    </xf>
    <xf numFmtId="0" fontId="27" fillId="2" borderId="12" xfId="4" applyFont="1" applyFill="1" applyBorder="1" applyAlignment="1">
      <alignment vertical="center"/>
    </xf>
    <xf numFmtId="0" fontId="27" fillId="2" borderId="14" xfId="4" applyFont="1" applyFill="1" applyBorder="1" applyAlignment="1">
      <alignment vertical="center"/>
    </xf>
    <xf numFmtId="0" fontId="27" fillId="2" borderId="15" xfId="4" applyFont="1" applyFill="1" applyBorder="1" applyAlignment="1">
      <alignment vertical="center"/>
    </xf>
    <xf numFmtId="0" fontId="27" fillId="6" borderId="11" xfId="4" applyFont="1" applyFill="1" applyBorder="1" applyAlignment="1">
      <alignment vertical="center"/>
    </xf>
    <xf numFmtId="0" fontId="27" fillId="6" borderId="13" xfId="4" applyFont="1" applyFill="1" applyBorder="1" applyAlignment="1">
      <alignment vertical="center"/>
    </xf>
    <xf numFmtId="0" fontId="27" fillId="6" borderId="16" xfId="4" applyFont="1" applyFill="1" applyBorder="1" applyAlignment="1">
      <alignment vertical="center"/>
    </xf>
    <xf numFmtId="0" fontId="26" fillId="4" borderId="0" xfId="5" applyNumberFormat="1" applyFont="1" applyFill="1" applyBorder="1" applyAlignment="1" applyProtection="1">
      <alignment horizontal="left" vertical="top" wrapText="1"/>
    </xf>
    <xf numFmtId="49" fontId="8" fillId="3" borderId="1" xfId="4" applyNumberFormat="1" applyFont="1" applyFill="1" applyBorder="1" applyAlignment="1">
      <alignment horizontal="left"/>
    </xf>
    <xf numFmtId="0" fontId="10" fillId="4" borderId="2" xfId="4" applyFont="1" applyFill="1" applyBorder="1" applyAlignment="1"/>
    <xf numFmtId="0" fontId="17" fillId="4" borderId="7" xfId="4" applyFont="1" applyFill="1" applyBorder="1" applyAlignment="1">
      <alignment horizontal="left" vertical="top" wrapText="1"/>
    </xf>
    <xf numFmtId="0" fontId="17" fillId="4" borderId="8" xfId="4" applyFont="1" applyFill="1" applyBorder="1" applyAlignment="1">
      <alignment horizontal="left" vertical="top" wrapText="1"/>
    </xf>
    <xf numFmtId="0" fontId="17" fillId="4" borderId="9" xfId="4" applyFont="1" applyFill="1" applyBorder="1" applyAlignment="1">
      <alignment horizontal="left" vertical="top" wrapText="1"/>
    </xf>
    <xf numFmtId="0" fontId="19" fillId="4" borderId="0" xfId="4" applyFont="1" applyFill="1" applyAlignment="1">
      <alignment horizontal="left" vertical="top" wrapText="1"/>
    </xf>
    <xf numFmtId="0" fontId="7" fillId="4" borderId="0" xfId="4" applyFill="1" applyAlignment="1"/>
    <xf numFmtId="0" fontId="7" fillId="0" borderId="0" xfId="4" applyAlignment="1"/>
    <xf numFmtId="0" fontId="22" fillId="4" borderId="0" xfId="4" applyFont="1" applyFill="1" applyAlignment="1">
      <alignment horizontal="left" vertical="top" wrapText="1"/>
    </xf>
    <xf numFmtId="0" fontId="23" fillId="4" borderId="0" xfId="4" applyFont="1" applyFill="1" applyAlignment="1">
      <alignment horizontal="left" vertical="top" wrapText="1"/>
    </xf>
    <xf numFmtId="0" fontId="27" fillId="6" borderId="10" xfId="4" applyFont="1" applyFill="1" applyBorder="1" applyAlignment="1">
      <alignment horizontal="left" vertical="center" wrapText="1"/>
    </xf>
    <xf numFmtId="0" fontId="27" fillId="6" borderId="10" xfId="4" applyFont="1" applyFill="1" applyBorder="1" applyAlignment="1">
      <alignment vertical="center"/>
    </xf>
    <xf numFmtId="0" fontId="27" fillId="2" borderId="10" xfId="4" applyFont="1" applyFill="1" applyBorder="1" applyAlignment="1">
      <alignment vertical="center"/>
    </xf>
    <xf numFmtId="0" fontId="11" fillId="4" borderId="0" xfId="5" applyNumberFormat="1" applyFill="1" applyBorder="1" applyAlignment="1" applyProtection="1">
      <alignment horizontal="left" vertical="top" wrapText="1"/>
    </xf>
    <xf numFmtId="0" fontId="27" fillId="6" borderId="10" xfId="4" applyFont="1" applyFill="1" applyBorder="1" applyAlignment="1">
      <alignment vertical="center" wrapText="1"/>
    </xf>
    <xf numFmtId="0" fontId="7" fillId="4" borderId="0" xfId="4" applyFill="1" applyAlignment="1">
      <alignment horizontal="left" wrapText="1"/>
    </xf>
    <xf numFmtId="0" fontId="7" fillId="0" borderId="0" xfId="4" applyAlignment="1">
      <alignment horizontal="left" wrapText="1"/>
    </xf>
    <xf numFmtId="0" fontId="17" fillId="0" borderId="28" xfId="4" applyFont="1" applyBorder="1" applyAlignment="1">
      <alignment vertical="top" wrapText="1"/>
    </xf>
    <xf numFmtId="0" fontId="17" fillId="0" borderId="29" xfId="4" applyFont="1" applyBorder="1" applyAlignment="1">
      <alignment vertical="top" wrapText="1"/>
    </xf>
    <xf numFmtId="0" fontId="17" fillId="0" borderId="30" xfId="4" applyFont="1" applyBorder="1" applyAlignment="1">
      <alignment vertical="top" wrapText="1"/>
    </xf>
  </cellXfs>
  <cellStyles count="9">
    <cellStyle name="Comma 2" xfId="6" xr:uid="{178E2992-85DF-46D8-966E-B9CC5B1C3128}"/>
    <cellStyle name="Explanatory Text 2" xfId="7" xr:uid="{4BC0BD06-D26F-41BF-B9AB-36E6C7BED74B}"/>
    <cellStyle name="Hyperkobling" xfId="3" builtinId="8"/>
    <cellStyle name="Hyperlink 2" xfId="5" xr:uid="{BA580B30-AC16-4B39-9605-B88D54D609DD}"/>
    <cellStyle name="Komma" xfId="1" builtinId="3"/>
    <cellStyle name="Normal" xfId="0" builtinId="0"/>
    <cellStyle name="Normal 2" xfId="2" xr:uid="{2D950885-B4C3-4EF5-907C-45157A6AF7A4}"/>
    <cellStyle name="Normal 3" xfId="4" xr:uid="{0BE8D6B8-C0F2-4564-BF7D-17B04053FF21}"/>
    <cellStyle name="Prosent" xfId="8" builtinId="5"/>
  </cellStyles>
  <dxfs count="6">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r>
              <a:rPr lang="nb-NO">
                <a:latin typeface="Segoe UI Light" panose="020B0502040204020203" pitchFamily="34" charset="0"/>
                <a:cs typeface="Segoe UI Light" panose="020B0502040204020203" pitchFamily="34" charset="0"/>
              </a:rPr>
              <a:t>Scope 1 emissions intensities with</a:t>
            </a:r>
            <a:r>
              <a:rPr lang="nb-NO" baseline="0">
                <a:latin typeface="Segoe UI Light" panose="020B0502040204020203" pitchFamily="34" charset="0"/>
                <a:cs typeface="Segoe UI Light" panose="020B0502040204020203" pitchFamily="34" charset="0"/>
              </a:rPr>
              <a:t> varying</a:t>
            </a:r>
            <a:r>
              <a:rPr lang="nb-NO">
                <a:latin typeface="Segoe UI Light" panose="020B0502040204020203" pitchFamily="34" charset="0"/>
                <a:cs typeface="Segoe UI Light" panose="020B0502040204020203" pitchFamily="34" charset="0"/>
              </a:rPr>
              <a:t> prices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nb-NO"/>
        </a:p>
      </c:txPr>
    </c:title>
    <c:autoTitleDeleted val="0"/>
    <c:plotArea>
      <c:layout/>
      <c:lineChart>
        <c:grouping val="standard"/>
        <c:varyColors val="0"/>
        <c:ser>
          <c:idx val="0"/>
          <c:order val="0"/>
          <c:tx>
            <c:strRef>
              <c:f>'Price sensivity analysis'!$B$3</c:f>
              <c:strCache>
                <c:ptCount val="1"/>
                <c:pt idx="0">
                  <c:v>Gas (621)</c:v>
                </c:pt>
              </c:strCache>
            </c:strRef>
          </c:tx>
          <c:spPr>
            <a:ln w="28575" cap="rnd">
              <a:solidFill>
                <a:schemeClr val="tx2"/>
              </a:solidFill>
              <a:round/>
            </a:ln>
            <a:effectLst/>
          </c:spPr>
          <c:marker>
            <c:symbol val="none"/>
          </c:marker>
          <c:cat>
            <c:numRef>
              <c:f>'Price sensivity analysis'!$C$2:$M$2</c:f>
              <c:numCache>
                <c:formatCode>0%</c:formatCode>
                <c:ptCount val="11"/>
                <c:pt idx="0">
                  <c:v>-0.5</c:v>
                </c:pt>
                <c:pt idx="1">
                  <c:v>-0.4</c:v>
                </c:pt>
                <c:pt idx="2">
                  <c:v>-0.3</c:v>
                </c:pt>
                <c:pt idx="3">
                  <c:v>-0.2</c:v>
                </c:pt>
                <c:pt idx="4">
                  <c:v>-0.1</c:v>
                </c:pt>
                <c:pt idx="5">
                  <c:v>0</c:v>
                </c:pt>
                <c:pt idx="6">
                  <c:v>0.1</c:v>
                </c:pt>
                <c:pt idx="7">
                  <c:v>0.2</c:v>
                </c:pt>
                <c:pt idx="8">
                  <c:v>0.3</c:v>
                </c:pt>
                <c:pt idx="9">
                  <c:v>0.4</c:v>
                </c:pt>
                <c:pt idx="10">
                  <c:v>0.5</c:v>
                </c:pt>
              </c:numCache>
            </c:numRef>
          </c:cat>
          <c:val>
            <c:numRef>
              <c:f>'Price sensivity analysis'!$C$3:$M$3</c:f>
              <c:numCache>
                <c:formatCode>_-* #\ ##0_-;\-* #\ ##0_-;_-* "-"??_-;_-@_-</c:formatCode>
                <c:ptCount val="11"/>
                <c:pt idx="0">
                  <c:v>750.22580645161281</c:v>
                </c:pt>
                <c:pt idx="1">
                  <c:v>625.18817204301081</c:v>
                </c:pt>
                <c:pt idx="2">
                  <c:v>535.87557603686628</c:v>
                </c:pt>
                <c:pt idx="3">
                  <c:v>468.89112903225805</c:v>
                </c:pt>
                <c:pt idx="4">
                  <c:v>416.79211469534044</c:v>
                </c:pt>
                <c:pt idx="5">
                  <c:v>375.11290322580641</c:v>
                </c:pt>
                <c:pt idx="6">
                  <c:v>341.01173020527858</c:v>
                </c:pt>
                <c:pt idx="7">
                  <c:v>312.5940860215054</c:v>
                </c:pt>
                <c:pt idx="8">
                  <c:v>288.54838709677415</c:v>
                </c:pt>
                <c:pt idx="9">
                  <c:v>267.93778801843314</c:v>
                </c:pt>
                <c:pt idx="10">
                  <c:v>250.07526881720432</c:v>
                </c:pt>
              </c:numCache>
            </c:numRef>
          </c:val>
          <c:smooth val="0"/>
          <c:extLst>
            <c:ext xmlns:c16="http://schemas.microsoft.com/office/drawing/2014/chart" uri="{C3380CC4-5D6E-409C-BE32-E72D297353CC}">
              <c16:uniqueId val="{00000000-A2F5-4C4A-B2AB-6B5DCE4529C1}"/>
            </c:ext>
          </c:extLst>
        </c:ser>
        <c:ser>
          <c:idx val="1"/>
          <c:order val="1"/>
          <c:tx>
            <c:strRef>
              <c:f>'Price sensivity analysis'!$B$4</c:f>
              <c:strCache>
                <c:ptCount val="1"/>
                <c:pt idx="0">
                  <c:v>Fuel oil (622)</c:v>
                </c:pt>
              </c:strCache>
            </c:strRef>
          </c:tx>
          <c:spPr>
            <a:ln w="28575" cap="rnd">
              <a:solidFill>
                <a:schemeClr val="accent4">
                  <a:lumMod val="60000"/>
                  <a:lumOff val="40000"/>
                </a:schemeClr>
              </a:solidFill>
              <a:round/>
            </a:ln>
            <a:effectLst/>
          </c:spPr>
          <c:marker>
            <c:symbol val="none"/>
          </c:marker>
          <c:cat>
            <c:numRef>
              <c:f>'Price sensivity analysis'!$C$2:$M$2</c:f>
              <c:numCache>
                <c:formatCode>0%</c:formatCode>
                <c:ptCount val="11"/>
                <c:pt idx="0">
                  <c:v>-0.5</c:v>
                </c:pt>
                <c:pt idx="1">
                  <c:v>-0.4</c:v>
                </c:pt>
                <c:pt idx="2">
                  <c:v>-0.3</c:v>
                </c:pt>
                <c:pt idx="3">
                  <c:v>-0.2</c:v>
                </c:pt>
                <c:pt idx="4">
                  <c:v>-0.1</c:v>
                </c:pt>
                <c:pt idx="5">
                  <c:v>0</c:v>
                </c:pt>
                <c:pt idx="6">
                  <c:v>0.1</c:v>
                </c:pt>
                <c:pt idx="7">
                  <c:v>0.2</c:v>
                </c:pt>
                <c:pt idx="8">
                  <c:v>0.3</c:v>
                </c:pt>
                <c:pt idx="9">
                  <c:v>0.4</c:v>
                </c:pt>
                <c:pt idx="10">
                  <c:v>0.5</c:v>
                </c:pt>
              </c:numCache>
            </c:numRef>
          </c:cat>
          <c:val>
            <c:numRef>
              <c:f>'Price sensivity analysis'!$C$4:$M$4</c:f>
              <c:numCache>
                <c:formatCode>_-* #\ ##0_-;\-* #\ ##0_-;_-* "-"??_-;_-@_-</c:formatCode>
                <c:ptCount val="11"/>
                <c:pt idx="0">
                  <c:v>3.0645994832041348</c:v>
                </c:pt>
                <c:pt idx="1">
                  <c:v>2.5538329026701119</c:v>
                </c:pt>
                <c:pt idx="2">
                  <c:v>2.1889996308600965</c:v>
                </c:pt>
                <c:pt idx="3">
                  <c:v>1.9153746770025841</c:v>
                </c:pt>
                <c:pt idx="4">
                  <c:v>1.7025552684467413</c:v>
                </c:pt>
                <c:pt idx="5">
                  <c:v>1.5322997416020674</c:v>
                </c:pt>
                <c:pt idx="6">
                  <c:v>1.3929997650927881</c:v>
                </c:pt>
                <c:pt idx="7">
                  <c:v>1.2769164513350559</c:v>
                </c:pt>
                <c:pt idx="8">
                  <c:v>1.1786921089246671</c:v>
                </c:pt>
                <c:pt idx="9">
                  <c:v>1.0944998154300483</c:v>
                </c:pt>
                <c:pt idx="10">
                  <c:v>1.0215331610680447</c:v>
                </c:pt>
              </c:numCache>
            </c:numRef>
          </c:val>
          <c:smooth val="0"/>
          <c:extLst>
            <c:ext xmlns:c16="http://schemas.microsoft.com/office/drawing/2014/chart" uri="{C3380CC4-5D6E-409C-BE32-E72D297353CC}">
              <c16:uniqueId val="{00000001-A2F5-4C4A-B2AB-6B5DCE4529C1}"/>
            </c:ext>
          </c:extLst>
        </c:ser>
        <c:ser>
          <c:idx val="2"/>
          <c:order val="2"/>
          <c:tx>
            <c:strRef>
              <c:f>'Price sensivity analysis'!$B$5</c:f>
              <c:strCache>
                <c:ptCount val="1"/>
                <c:pt idx="0">
                  <c:v>Wood (624)</c:v>
                </c:pt>
              </c:strCache>
            </c:strRef>
          </c:tx>
          <c:spPr>
            <a:ln w="28575" cap="rnd">
              <a:solidFill>
                <a:schemeClr val="accent6"/>
              </a:solidFill>
              <a:round/>
            </a:ln>
            <a:effectLst/>
          </c:spPr>
          <c:marker>
            <c:symbol val="none"/>
          </c:marker>
          <c:cat>
            <c:numRef>
              <c:f>'Price sensivity analysis'!$C$2:$M$2</c:f>
              <c:numCache>
                <c:formatCode>0%</c:formatCode>
                <c:ptCount val="11"/>
                <c:pt idx="0">
                  <c:v>-0.5</c:v>
                </c:pt>
                <c:pt idx="1">
                  <c:v>-0.4</c:v>
                </c:pt>
                <c:pt idx="2">
                  <c:v>-0.3</c:v>
                </c:pt>
                <c:pt idx="3">
                  <c:v>-0.2</c:v>
                </c:pt>
                <c:pt idx="4">
                  <c:v>-0.1</c:v>
                </c:pt>
                <c:pt idx="5">
                  <c:v>0</c:v>
                </c:pt>
                <c:pt idx="6">
                  <c:v>0.1</c:v>
                </c:pt>
                <c:pt idx="7">
                  <c:v>0.2</c:v>
                </c:pt>
                <c:pt idx="8">
                  <c:v>0.3</c:v>
                </c:pt>
                <c:pt idx="9">
                  <c:v>0.4</c:v>
                </c:pt>
                <c:pt idx="10">
                  <c:v>0.5</c:v>
                </c:pt>
              </c:numCache>
            </c:numRef>
          </c:cat>
          <c:val>
            <c:numRef>
              <c:f>'Price sensivity analysis'!$C$5:$M$5</c:f>
              <c:numCache>
                <c:formatCode>_-* #\ ##0_-;\-* #\ ##0_-;_-* "-"??_-;_-@_-</c:formatCode>
                <c:ptCount val="11"/>
                <c:pt idx="0">
                  <c:v>30.259999999999998</c:v>
                </c:pt>
                <c:pt idx="1">
                  <c:v>25.216666666666665</c:v>
                </c:pt>
                <c:pt idx="2">
                  <c:v>21.614285714285714</c:v>
                </c:pt>
                <c:pt idx="3">
                  <c:v>18.912499999999998</c:v>
                </c:pt>
                <c:pt idx="4">
                  <c:v>16.81111111111111</c:v>
                </c:pt>
                <c:pt idx="5">
                  <c:v>15.129999999999999</c:v>
                </c:pt>
                <c:pt idx="6">
                  <c:v>13.754545454545454</c:v>
                </c:pt>
                <c:pt idx="7">
                  <c:v>12.608333333333333</c:v>
                </c:pt>
                <c:pt idx="8">
                  <c:v>11.638461538461536</c:v>
                </c:pt>
                <c:pt idx="9">
                  <c:v>10.807142857142857</c:v>
                </c:pt>
                <c:pt idx="10">
                  <c:v>10.086666666666666</c:v>
                </c:pt>
              </c:numCache>
            </c:numRef>
          </c:val>
          <c:smooth val="0"/>
          <c:extLst>
            <c:ext xmlns:c16="http://schemas.microsoft.com/office/drawing/2014/chart" uri="{C3380CC4-5D6E-409C-BE32-E72D297353CC}">
              <c16:uniqueId val="{00000002-A2F5-4C4A-B2AB-6B5DCE4529C1}"/>
            </c:ext>
          </c:extLst>
        </c:ser>
        <c:ser>
          <c:idx val="3"/>
          <c:order val="3"/>
          <c:tx>
            <c:strRef>
              <c:f>'Price sensivity analysis'!$B$6</c:f>
              <c:strCache>
                <c:ptCount val="1"/>
                <c:pt idx="0">
                  <c:v>Petrol, diesel (625) and Fuel (700)</c:v>
                </c:pt>
              </c:strCache>
            </c:strRef>
          </c:tx>
          <c:spPr>
            <a:ln w="28575" cap="rnd">
              <a:solidFill>
                <a:srgbClr val="00B050"/>
              </a:solidFill>
              <a:round/>
            </a:ln>
            <a:effectLst/>
          </c:spPr>
          <c:marker>
            <c:symbol val="none"/>
          </c:marker>
          <c:cat>
            <c:numRef>
              <c:f>'Price sensivity analysis'!$C$2:$M$2</c:f>
              <c:numCache>
                <c:formatCode>0%</c:formatCode>
                <c:ptCount val="11"/>
                <c:pt idx="0">
                  <c:v>-0.5</c:v>
                </c:pt>
                <c:pt idx="1">
                  <c:v>-0.4</c:v>
                </c:pt>
                <c:pt idx="2">
                  <c:v>-0.3</c:v>
                </c:pt>
                <c:pt idx="3">
                  <c:v>-0.2</c:v>
                </c:pt>
                <c:pt idx="4">
                  <c:v>-0.1</c:v>
                </c:pt>
                <c:pt idx="5">
                  <c:v>0</c:v>
                </c:pt>
                <c:pt idx="6">
                  <c:v>0.1</c:v>
                </c:pt>
                <c:pt idx="7">
                  <c:v>0.2</c:v>
                </c:pt>
                <c:pt idx="8">
                  <c:v>0.3</c:v>
                </c:pt>
                <c:pt idx="9">
                  <c:v>0.4</c:v>
                </c:pt>
                <c:pt idx="10">
                  <c:v>0.5</c:v>
                </c:pt>
              </c:numCache>
            </c:numRef>
          </c:cat>
          <c:val>
            <c:numRef>
              <c:f>'Price sensivity analysis'!$C$6:$M$6</c:f>
              <c:numCache>
                <c:formatCode>_-* #\ ##0_-;\-* #\ ##0_-;_-* "-"??_-;_-@_-</c:formatCode>
                <c:ptCount val="11"/>
                <c:pt idx="0">
                  <c:v>351.78391940587056</c:v>
                </c:pt>
                <c:pt idx="1">
                  <c:v>293.15326617155881</c:v>
                </c:pt>
                <c:pt idx="2">
                  <c:v>251.27422814705042</c:v>
                </c:pt>
                <c:pt idx="3">
                  <c:v>219.86494962866905</c:v>
                </c:pt>
                <c:pt idx="4">
                  <c:v>195.4355107810392</c:v>
                </c:pt>
                <c:pt idx="5">
                  <c:v>175.89195970293528</c:v>
                </c:pt>
                <c:pt idx="6">
                  <c:v>159.90178154812295</c:v>
                </c:pt>
                <c:pt idx="7">
                  <c:v>146.57663308577941</c:v>
                </c:pt>
                <c:pt idx="8">
                  <c:v>135.30150746379636</c:v>
                </c:pt>
                <c:pt idx="9">
                  <c:v>125.63711407352521</c:v>
                </c:pt>
                <c:pt idx="10">
                  <c:v>117.26130646862352</c:v>
                </c:pt>
              </c:numCache>
            </c:numRef>
          </c:val>
          <c:smooth val="0"/>
          <c:extLst>
            <c:ext xmlns:c16="http://schemas.microsoft.com/office/drawing/2014/chart" uri="{C3380CC4-5D6E-409C-BE32-E72D297353CC}">
              <c16:uniqueId val="{00000003-A2F5-4C4A-B2AB-6B5DCE4529C1}"/>
            </c:ext>
          </c:extLst>
        </c:ser>
        <c:ser>
          <c:idx val="4"/>
          <c:order val="4"/>
          <c:tx>
            <c:strRef>
              <c:f>'Price sensivity analysis'!$B$7</c:f>
              <c:strCache>
                <c:ptCount val="1"/>
                <c:pt idx="0">
                  <c:v>Other fuels (629)</c:v>
                </c:pt>
              </c:strCache>
            </c:strRef>
          </c:tx>
          <c:spPr>
            <a:ln w="28575" cap="rnd">
              <a:solidFill>
                <a:schemeClr val="accent5">
                  <a:lumMod val="60000"/>
                  <a:lumOff val="40000"/>
                </a:schemeClr>
              </a:solidFill>
              <a:round/>
            </a:ln>
            <a:effectLst/>
          </c:spPr>
          <c:marker>
            <c:symbol val="none"/>
          </c:marker>
          <c:cat>
            <c:numRef>
              <c:f>'Price sensivity analysis'!$C$2:$M$2</c:f>
              <c:numCache>
                <c:formatCode>0%</c:formatCode>
                <c:ptCount val="11"/>
                <c:pt idx="0">
                  <c:v>-0.5</c:v>
                </c:pt>
                <c:pt idx="1">
                  <c:v>-0.4</c:v>
                </c:pt>
                <c:pt idx="2">
                  <c:v>-0.3</c:v>
                </c:pt>
                <c:pt idx="3">
                  <c:v>-0.2</c:v>
                </c:pt>
                <c:pt idx="4">
                  <c:v>-0.1</c:v>
                </c:pt>
                <c:pt idx="5">
                  <c:v>0</c:v>
                </c:pt>
                <c:pt idx="6">
                  <c:v>0.1</c:v>
                </c:pt>
                <c:pt idx="7">
                  <c:v>0.2</c:v>
                </c:pt>
                <c:pt idx="8">
                  <c:v>0.3</c:v>
                </c:pt>
                <c:pt idx="9">
                  <c:v>0.4</c:v>
                </c:pt>
                <c:pt idx="10">
                  <c:v>0.5</c:v>
                </c:pt>
              </c:numCache>
            </c:numRef>
          </c:cat>
          <c:val>
            <c:numRef>
              <c:f>'Price sensivity analysis'!$C$7:$M$7</c:f>
              <c:numCache>
                <c:formatCode>_-* #\ ##0_-;\-* #\ ##0_-;_-* "-"??_-;_-@_-</c:formatCode>
                <c:ptCount val="11"/>
                <c:pt idx="0">
                  <c:v>470.80407124681932</c:v>
                </c:pt>
                <c:pt idx="1">
                  <c:v>392.33672603901613</c:v>
                </c:pt>
                <c:pt idx="2">
                  <c:v>336.28862231915673</c:v>
                </c:pt>
                <c:pt idx="3">
                  <c:v>294.25254452926202</c:v>
                </c:pt>
                <c:pt idx="4">
                  <c:v>261.55781735934409</c:v>
                </c:pt>
                <c:pt idx="5">
                  <c:v>235.40203562340966</c:v>
                </c:pt>
                <c:pt idx="6">
                  <c:v>214.00185056673607</c:v>
                </c:pt>
                <c:pt idx="7">
                  <c:v>196.16836301950806</c:v>
                </c:pt>
                <c:pt idx="8">
                  <c:v>181.07848894108434</c:v>
                </c:pt>
                <c:pt idx="9">
                  <c:v>168.14431115957836</c:v>
                </c:pt>
                <c:pt idx="10">
                  <c:v>156.93469041560644</c:v>
                </c:pt>
              </c:numCache>
            </c:numRef>
          </c:val>
          <c:smooth val="0"/>
          <c:extLst>
            <c:ext xmlns:c16="http://schemas.microsoft.com/office/drawing/2014/chart" uri="{C3380CC4-5D6E-409C-BE32-E72D297353CC}">
              <c16:uniqueId val="{00000004-A2F5-4C4A-B2AB-6B5DCE4529C1}"/>
            </c:ext>
          </c:extLst>
        </c:ser>
        <c:dLbls>
          <c:showLegendKey val="0"/>
          <c:showVal val="0"/>
          <c:showCatName val="0"/>
          <c:showSerName val="0"/>
          <c:showPercent val="0"/>
          <c:showBubbleSize val="0"/>
        </c:dLbls>
        <c:smooth val="0"/>
        <c:axId val="1648491231"/>
        <c:axId val="1648484159"/>
        <c:extLst>
          <c:ext xmlns:c15="http://schemas.microsoft.com/office/drawing/2012/chart" uri="{02D57815-91ED-43cb-92C2-25804820EDAC}">
            <c15:filteredLineSeries>
              <c15:ser>
                <c:idx val="5"/>
                <c:order val="5"/>
                <c:tx>
                  <c:strRef>
                    <c:extLst>
                      <c:ext uri="{02D57815-91ED-43cb-92C2-25804820EDAC}">
                        <c15:formulaRef>
                          <c15:sqref>'Price sensivity analysis'!$B$8</c15:sqref>
                        </c15:formulaRef>
                      </c:ext>
                    </c:extLst>
                    <c:strCache>
                      <c:ptCount val="1"/>
                      <c:pt idx="0">
                        <c:v>Drivstoff</c:v>
                      </c:pt>
                    </c:strCache>
                  </c:strRef>
                </c:tx>
                <c:spPr>
                  <a:ln w="28575" cap="rnd">
                    <a:solidFill>
                      <a:srgbClr val="92D050"/>
                    </a:solidFill>
                    <a:round/>
                  </a:ln>
                  <a:effectLst/>
                </c:spPr>
                <c:marker>
                  <c:symbol val="none"/>
                </c:marker>
                <c:cat>
                  <c:numRef>
                    <c:extLst>
                      <c:ext uri="{02D57815-91ED-43cb-92C2-25804820EDAC}">
                        <c15:formulaRef>
                          <c15:sqref>'Price sensivity analysis'!$C$2:$M$2</c15:sqref>
                        </c15:formulaRef>
                      </c:ext>
                    </c:extLst>
                    <c:numCache>
                      <c:formatCode>0%</c:formatCode>
                      <c:ptCount val="11"/>
                      <c:pt idx="0">
                        <c:v>-0.5</c:v>
                      </c:pt>
                      <c:pt idx="1">
                        <c:v>-0.4</c:v>
                      </c:pt>
                      <c:pt idx="2">
                        <c:v>-0.3</c:v>
                      </c:pt>
                      <c:pt idx="3">
                        <c:v>-0.2</c:v>
                      </c:pt>
                      <c:pt idx="4">
                        <c:v>-0.1</c:v>
                      </c:pt>
                      <c:pt idx="5">
                        <c:v>0</c:v>
                      </c:pt>
                      <c:pt idx="6">
                        <c:v>0.1</c:v>
                      </c:pt>
                      <c:pt idx="7">
                        <c:v>0.2</c:v>
                      </c:pt>
                      <c:pt idx="8">
                        <c:v>0.3</c:v>
                      </c:pt>
                      <c:pt idx="9">
                        <c:v>0.4</c:v>
                      </c:pt>
                      <c:pt idx="10">
                        <c:v>0.5</c:v>
                      </c:pt>
                    </c:numCache>
                  </c:numRef>
                </c:cat>
                <c:val>
                  <c:numRef>
                    <c:extLst>
                      <c:ext uri="{02D57815-91ED-43cb-92C2-25804820EDAC}">
                        <c15:formulaRef>
                          <c15:sqref>'Price sensivity analysis'!$C$8:$M$8</c15:sqref>
                        </c15:formulaRef>
                      </c:ext>
                    </c:extLst>
                    <c:numCache>
                      <c:formatCode>_-* #\ ##0_-;\-* #\ ##0_-;_-* "-"??_-;_-@_-</c:formatCode>
                      <c:ptCount val="11"/>
                      <c:pt idx="0">
                        <c:v>351.78391940587056</c:v>
                      </c:pt>
                      <c:pt idx="1">
                        <c:v>293.15326617155881</c:v>
                      </c:pt>
                      <c:pt idx="2">
                        <c:v>251.27422814705042</c:v>
                      </c:pt>
                      <c:pt idx="3">
                        <c:v>219.86494962866905</c:v>
                      </c:pt>
                      <c:pt idx="4">
                        <c:v>195.4355107810392</c:v>
                      </c:pt>
                      <c:pt idx="5">
                        <c:v>175.89195970293528</c:v>
                      </c:pt>
                      <c:pt idx="6">
                        <c:v>159.90178154812295</c:v>
                      </c:pt>
                      <c:pt idx="7">
                        <c:v>146.57663308577941</c:v>
                      </c:pt>
                      <c:pt idx="8">
                        <c:v>135.30150746379636</c:v>
                      </c:pt>
                      <c:pt idx="9">
                        <c:v>125.63711407352521</c:v>
                      </c:pt>
                      <c:pt idx="10">
                        <c:v>117.26130646862352</c:v>
                      </c:pt>
                    </c:numCache>
                  </c:numRef>
                </c:val>
                <c:smooth val="0"/>
                <c:extLst>
                  <c:ext xmlns:c16="http://schemas.microsoft.com/office/drawing/2014/chart" uri="{C3380CC4-5D6E-409C-BE32-E72D297353CC}">
                    <c16:uniqueId val="{00000005-A2F5-4C4A-B2AB-6B5DCE4529C1}"/>
                  </c:ext>
                </c:extLst>
              </c15:ser>
            </c15:filteredLineSeries>
          </c:ext>
        </c:extLst>
      </c:lineChart>
      <c:catAx>
        <c:axId val="16484912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Percentage variation</a:t>
                </a:r>
                <a:r>
                  <a:rPr lang="nb-NO" baseline="0"/>
                  <a:t> in fuel price</a:t>
                </a:r>
                <a:endParaRPr lang="nb-NO"/>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48484159"/>
        <c:crosses val="autoZero"/>
        <c:auto val="1"/>
        <c:lblAlgn val="ctr"/>
        <c:lblOffset val="100"/>
        <c:noMultiLvlLbl val="0"/>
      </c:catAx>
      <c:valAx>
        <c:axId val="16484841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Climate intensity</a:t>
                </a:r>
                <a:r>
                  <a:rPr lang="nb-NO" baseline="0"/>
                  <a:t> in t CO</a:t>
                </a:r>
                <a:r>
                  <a:rPr lang="nb-NO" baseline="-25000"/>
                  <a:t>2</a:t>
                </a:r>
                <a:r>
                  <a:rPr lang="nb-NO" baseline="0"/>
                  <a:t>e/MNOK</a:t>
                </a: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48491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47625</xdr:rowOff>
    </xdr:from>
    <xdr:to>
      <xdr:col>18</xdr:col>
      <xdr:colOff>476250</xdr:colOff>
      <xdr:row>32</xdr:row>
      <xdr:rowOff>66675</xdr:rowOff>
    </xdr:to>
    <xdr:sp macro="" textlink="">
      <xdr:nvSpPr>
        <xdr:cNvPr id="2" name="TekstSylinder 1">
          <a:extLst>
            <a:ext uri="{FF2B5EF4-FFF2-40B4-BE49-F238E27FC236}">
              <a16:creationId xmlns:a16="http://schemas.microsoft.com/office/drawing/2014/main" id="{9DC03F9D-754F-4CFC-8617-876A31658B78}"/>
            </a:ext>
          </a:extLst>
        </xdr:cNvPr>
        <xdr:cNvSpPr txBox="1"/>
      </xdr:nvSpPr>
      <xdr:spPr>
        <a:xfrm>
          <a:off x="114300" y="47625"/>
          <a:ext cx="11506200" cy="581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baseline="0">
              <a:solidFill>
                <a:schemeClr val="accent1"/>
              </a:solidFill>
              <a:effectLst/>
              <a:latin typeface="Segoe UI Light" panose="020B0502040204020203" pitchFamily="34" charset="0"/>
              <a:ea typeface="+mn-ea"/>
              <a:cs typeface="Segoe UI Light" panose="020B0502040204020203" pitchFamily="34" charset="0"/>
            </a:rPr>
            <a:t>This document documents the calculation of Scope 1 GHG emission intensities resulting from the project performed by NIRAS for DFØ in 2021. The workbook contains the following sheets: </a:t>
          </a:r>
        </a:p>
        <a:p>
          <a:endParaRPr lang="nb-NO">
            <a:solidFill>
              <a:schemeClr val="accent1"/>
            </a:solidFill>
            <a:effectLst/>
            <a:latin typeface="Segoe UI Light" panose="020B0502040204020203" pitchFamily="34" charset="0"/>
            <a:cs typeface="Segoe UI Light" panose="020B0502040204020203" pitchFamily="34" charset="0"/>
          </a:endParaRPr>
        </a:p>
        <a:p>
          <a:r>
            <a:rPr lang="da-DK" sz="1100" b="1" u="sng" baseline="0">
              <a:solidFill>
                <a:schemeClr val="dk1"/>
              </a:solidFill>
              <a:effectLst/>
              <a:latin typeface="Segoe UI Light" panose="020B0502040204020203" pitchFamily="34" charset="0"/>
              <a:ea typeface="+mn-ea"/>
              <a:cs typeface="Segoe UI Light" panose="020B0502040204020203" pitchFamily="34" charset="0"/>
            </a:rPr>
            <a:t>Scope 1 emissions:</a:t>
          </a:r>
          <a:endParaRPr lang="nb-NO">
            <a:effectLst/>
            <a:latin typeface="Segoe UI Light" panose="020B0502040204020203" pitchFamily="34" charset="0"/>
            <a:cs typeface="Segoe UI Light" panose="020B0502040204020203" pitchFamily="34" charset="0"/>
          </a:endParaRPr>
        </a:p>
        <a:p>
          <a:r>
            <a:rPr lang="da-DK" sz="1100" b="0" baseline="0">
              <a:solidFill>
                <a:schemeClr val="dk1"/>
              </a:solidFill>
              <a:effectLst/>
              <a:latin typeface="Segoe UI Light" panose="020B0502040204020203" pitchFamily="34" charset="0"/>
              <a:ea typeface="+mn-ea"/>
              <a:cs typeface="Segoe UI Light" panose="020B0502040204020203" pitchFamily="34" charset="0"/>
            </a:rPr>
            <a:t>The resulting Scope 1 climate intensities.</a:t>
          </a:r>
        </a:p>
        <a:p>
          <a:endParaRPr lang="nb-NO" b="1" u="sng">
            <a:effectLst/>
            <a:latin typeface="Segoe UI Light" panose="020B0502040204020203" pitchFamily="34" charset="0"/>
            <a:cs typeface="Segoe UI Light" panose="020B0502040204020203" pitchFamily="34" charset="0"/>
          </a:endParaRPr>
        </a:p>
        <a:p>
          <a:r>
            <a:rPr lang="nb-NO" b="1" u="sng">
              <a:effectLst/>
              <a:latin typeface="Segoe UI Light" panose="020B0502040204020203" pitchFamily="34" charset="0"/>
              <a:cs typeface="Segoe UI Light" panose="020B0502040204020203" pitchFamily="34" charset="0"/>
            </a:rPr>
            <a:t>Price sensivity analysis:</a:t>
          </a:r>
        </a:p>
        <a:p>
          <a:r>
            <a:rPr lang="nb-NO" b="0" u="none">
              <a:effectLst/>
              <a:latin typeface="Segoe UI Light" panose="020B0502040204020203" pitchFamily="34" charset="0"/>
              <a:cs typeface="Segoe UI Light" panose="020B0502040204020203" pitchFamily="34" charset="0"/>
            </a:rPr>
            <a:t>Sensitivity analysis evaluating</a:t>
          </a:r>
          <a:r>
            <a:rPr lang="nb-NO" b="0" u="none" baseline="0">
              <a:effectLst/>
              <a:latin typeface="Segoe UI Light" panose="020B0502040204020203" pitchFamily="34" charset="0"/>
              <a:cs typeface="Segoe UI Light" panose="020B0502040204020203" pitchFamily="34" charset="0"/>
            </a:rPr>
            <a:t> how fuel price variations influence the Scope 1 intensities.</a:t>
          </a:r>
          <a:endParaRPr lang="nb-NO" b="0" u="none">
            <a:effectLst/>
            <a:latin typeface="Segoe UI Light" panose="020B0502040204020203" pitchFamily="34" charset="0"/>
            <a:cs typeface="Segoe UI Light" panose="020B0502040204020203" pitchFamily="34" charset="0"/>
          </a:endParaRPr>
        </a:p>
        <a:p>
          <a:endParaRPr lang="da-DK" sz="1100" b="1" u="sng" baseline="0">
            <a:solidFill>
              <a:schemeClr val="dk1"/>
            </a:solidFill>
            <a:effectLst/>
            <a:latin typeface="Segoe UI Light" panose="020B0502040204020203" pitchFamily="34" charset="0"/>
            <a:ea typeface="+mn-ea"/>
            <a:cs typeface="Segoe UI Light" panose="020B0502040204020203" pitchFamily="34" charset="0"/>
          </a:endParaRPr>
        </a:p>
        <a:p>
          <a:r>
            <a:rPr lang="da-DK" sz="1100" b="1" u="sng" baseline="0">
              <a:solidFill>
                <a:schemeClr val="dk1"/>
              </a:solidFill>
              <a:effectLst/>
              <a:latin typeface="Segoe UI Light" panose="020B0502040204020203" pitchFamily="34" charset="0"/>
              <a:ea typeface="+mn-ea"/>
              <a:cs typeface="Segoe UI Light" panose="020B0502040204020203" pitchFamily="34" charset="0"/>
            </a:rPr>
            <a:t>DEFRA - Fuels:</a:t>
          </a:r>
          <a:endParaRPr lang="nb-NO">
            <a:effectLst/>
            <a:latin typeface="Segoe UI Light" panose="020B0502040204020203" pitchFamily="34" charset="0"/>
            <a:cs typeface="Segoe UI Light" panose="020B0502040204020203" pitchFamily="34" charset="0"/>
          </a:endParaRPr>
        </a:p>
        <a:p>
          <a:r>
            <a:rPr lang="nb-NO" sz="1100" b="0" baseline="0">
              <a:solidFill>
                <a:schemeClr val="dk1"/>
              </a:solidFill>
              <a:effectLst/>
              <a:latin typeface="Segoe UI Light" panose="020B0502040204020203" pitchFamily="34" charset="0"/>
              <a:ea typeface="+mn-ea"/>
              <a:cs typeface="Segoe UI Light" panose="020B0502040204020203" pitchFamily="34" charset="0"/>
            </a:rPr>
            <a:t>Emission factors of fuels from DEFRA.</a:t>
          </a:r>
          <a:endParaRPr lang="nb-NO">
            <a:effectLst/>
            <a:latin typeface="Segoe UI Light" panose="020B0502040204020203" pitchFamily="34" charset="0"/>
            <a:cs typeface="Segoe UI Light" panose="020B0502040204020203" pitchFamily="34" charset="0"/>
          </a:endParaRPr>
        </a:p>
        <a:p>
          <a:endParaRPr lang="da-DK" sz="1100" b="1" u="sng" baseline="0">
            <a:solidFill>
              <a:schemeClr val="dk1"/>
            </a:solidFill>
            <a:effectLst/>
            <a:latin typeface="Segoe UI Light" panose="020B0502040204020203" pitchFamily="34" charset="0"/>
            <a:ea typeface="+mn-ea"/>
            <a:cs typeface="Segoe UI Light" panose="020B0502040204020203" pitchFamily="34" charset="0"/>
          </a:endParaRPr>
        </a:p>
        <a:p>
          <a:r>
            <a:rPr lang="da-DK" sz="1100" b="1" u="sng" baseline="0">
              <a:solidFill>
                <a:schemeClr val="dk1"/>
              </a:solidFill>
              <a:effectLst/>
              <a:latin typeface="Segoe UI Light" panose="020B0502040204020203" pitchFamily="34" charset="0"/>
              <a:ea typeface="+mn-ea"/>
              <a:cs typeface="Segoe UI Light" panose="020B0502040204020203" pitchFamily="34" charset="0"/>
            </a:rPr>
            <a:t>DEFRA - Bioenergy:</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Segoe UI Light" panose="020B0502040204020203" pitchFamily="34" charset="0"/>
              <a:ea typeface="+mn-ea"/>
              <a:cs typeface="Segoe UI Light" panose="020B0502040204020203" pitchFamily="34" charset="0"/>
            </a:rPr>
            <a:t>Emission factors of bioenergy from DEFRA.</a:t>
          </a:r>
        </a:p>
        <a:p>
          <a:endParaRPr lang="nb-NO" sz="1100" b="0" baseline="0">
            <a:solidFill>
              <a:schemeClr val="dk1"/>
            </a:solidFill>
            <a:effectLst/>
            <a:latin typeface="Segoe UI Light" panose="020B0502040204020203" pitchFamily="34" charset="0"/>
            <a:ea typeface="+mn-ea"/>
            <a:cs typeface="Segoe UI Light" panose="020B0502040204020203" pitchFamily="34" charset="0"/>
          </a:endParaRPr>
        </a:p>
        <a:p>
          <a:r>
            <a:rPr lang="da-DK" sz="1100" b="1" u="sng" baseline="0">
              <a:solidFill>
                <a:schemeClr val="dk1"/>
              </a:solidFill>
              <a:effectLst/>
              <a:latin typeface="Segoe UI Light" panose="020B0502040204020203" pitchFamily="34" charset="0"/>
              <a:ea typeface="+mn-ea"/>
              <a:cs typeface="Segoe UI Light" panose="020B0502040204020203" pitchFamily="34" charset="0"/>
            </a:rPr>
            <a:t>SSB Sal av Petroleumprodukter:</a:t>
          </a:r>
          <a:endParaRPr lang="nb-NO" b="0">
            <a:effectLst/>
            <a:latin typeface="Segoe UI Light" panose="020B0502040204020203" pitchFamily="34" charset="0"/>
            <a:cs typeface="Segoe UI Light" panose="020B0502040204020203" pitchFamily="34" charset="0"/>
          </a:endParaRPr>
        </a:p>
        <a:p>
          <a:r>
            <a:rPr lang="da-DK" sz="1100" b="0" baseline="0">
              <a:solidFill>
                <a:schemeClr val="dk1"/>
              </a:solidFill>
              <a:effectLst/>
              <a:latin typeface="Segoe UI Light" panose="020B0502040204020203" pitchFamily="34" charset="0"/>
              <a:ea typeface="+mn-ea"/>
              <a:cs typeface="Segoe UI Light" panose="020B0502040204020203" pitchFamily="34" charset="0"/>
            </a:rPr>
            <a:t>Statistics from SSB on sales of petroleum products to the sector "</a:t>
          </a:r>
          <a:r>
            <a:rPr lang="nb-NO" sz="1100" b="0" i="0" u="none" strike="noStrike">
              <a:solidFill>
                <a:schemeClr val="dk1"/>
              </a:solidFill>
              <a:effectLst/>
              <a:latin typeface="Segoe UI Light" panose="020B0502040204020203" pitchFamily="34" charset="0"/>
              <a:ea typeface="+mn-ea"/>
              <a:cs typeface="Segoe UI Light" panose="020B0502040204020203" pitchFamily="34" charset="0"/>
            </a:rPr>
            <a:t>Offentlig administrasjon, forsvar, undervisning, helse- og sosialtenester". Used to decide the distribution between petrol and diesel in DFØ purchase category 625.</a:t>
          </a:r>
          <a:endParaRPr lang="da-DK" sz="1100" b="0" baseline="0">
            <a:solidFill>
              <a:schemeClr val="dk1"/>
            </a:solidFill>
            <a:effectLst/>
            <a:latin typeface="Segoe UI Light" panose="020B0502040204020203" pitchFamily="34" charset="0"/>
            <a:ea typeface="+mn-ea"/>
            <a:cs typeface="Segoe UI Light" panose="020B0502040204020203" pitchFamily="34" charset="0"/>
          </a:endParaRPr>
        </a:p>
        <a:p>
          <a:endParaRPr lang="nb-NO">
            <a:effectLst/>
            <a:latin typeface="Segoe UI Light" panose="020B0502040204020203" pitchFamily="34" charset="0"/>
            <a:cs typeface="Segoe UI Light" panose="020B0502040204020203" pitchFamily="34" charset="0"/>
          </a:endParaRPr>
        </a:p>
        <a:p>
          <a:r>
            <a:rPr lang="da-DK" sz="1100" b="1" u="sng" baseline="0">
              <a:solidFill>
                <a:schemeClr val="dk1"/>
              </a:solidFill>
              <a:effectLst/>
              <a:latin typeface="Segoe UI Light" panose="020B0502040204020203" pitchFamily="34" charset="0"/>
              <a:ea typeface="+mn-ea"/>
              <a:cs typeface="Segoe UI Light" panose="020B0502040204020203" pitchFamily="34" charset="0"/>
            </a:rPr>
            <a:t>Diesel and petrol prices:</a:t>
          </a:r>
          <a:endParaRPr lang="nb-NO">
            <a:effectLst/>
            <a:latin typeface="Segoe UI Light" panose="020B0502040204020203" pitchFamily="34" charset="0"/>
            <a:cs typeface="Segoe UI Light" panose="020B0502040204020203" pitchFamily="34" charset="0"/>
          </a:endParaRPr>
        </a:p>
        <a:p>
          <a:r>
            <a:rPr lang="da-DK" sz="1100" b="0" baseline="0">
              <a:solidFill>
                <a:schemeClr val="dk1"/>
              </a:solidFill>
              <a:effectLst/>
              <a:latin typeface="Segoe UI Light" panose="020B0502040204020203" pitchFamily="34" charset="0"/>
              <a:ea typeface="+mn-ea"/>
              <a:cs typeface="Segoe UI Light" panose="020B0502040204020203" pitchFamily="34" charset="0"/>
            </a:rPr>
            <a:t>2020 prices on diesel and petrol taken from SSB statistics. Prices marked in yellow are used. </a:t>
          </a:r>
        </a:p>
        <a:p>
          <a:endParaRPr lang="nb-NO">
            <a:effectLst/>
            <a:latin typeface="Segoe UI Light" panose="020B0502040204020203" pitchFamily="34" charset="0"/>
            <a:cs typeface="Segoe UI Light" panose="020B0502040204020203" pitchFamily="34" charset="0"/>
          </a:endParaRPr>
        </a:p>
        <a:p>
          <a:r>
            <a:rPr lang="da-DK" sz="1100" b="1" u="sng" baseline="0">
              <a:solidFill>
                <a:schemeClr val="dk1"/>
              </a:solidFill>
              <a:effectLst/>
              <a:latin typeface="Segoe UI Light" panose="020B0502040204020203" pitchFamily="34" charset="0"/>
              <a:ea typeface="+mn-ea"/>
              <a:cs typeface="Segoe UI Light" panose="020B0502040204020203" pitchFamily="34" charset="0"/>
            </a:rPr>
            <a:t>Biobased fuel oil prices:</a:t>
          </a:r>
          <a:endParaRPr lang="nb-NO">
            <a:effectLst/>
            <a:latin typeface="Segoe UI Light" panose="020B0502040204020203" pitchFamily="34" charset="0"/>
            <a:cs typeface="Segoe UI Light" panose="020B0502040204020203" pitchFamily="34" charset="0"/>
          </a:endParaRPr>
        </a:p>
        <a:p>
          <a:r>
            <a:rPr lang="da-DK" sz="1100" b="0" baseline="0">
              <a:solidFill>
                <a:schemeClr val="dk1"/>
              </a:solidFill>
              <a:effectLst/>
              <a:latin typeface="Segoe UI Light" panose="020B0502040204020203" pitchFamily="34" charset="0"/>
              <a:ea typeface="+mn-ea"/>
              <a:cs typeface="Segoe UI Light" panose="020B0502040204020203" pitchFamily="34" charset="0"/>
            </a:rPr>
            <a:t>Collection of biobased fuel oil prices. Price marked in yellow is used. </a:t>
          </a:r>
        </a:p>
        <a:p>
          <a:endParaRPr lang="nb-NO" u="none">
            <a:effectLst/>
            <a:latin typeface="Segoe UI Light" panose="020B0502040204020203" pitchFamily="34" charset="0"/>
            <a:cs typeface="Segoe UI Light" panose="020B0502040204020203" pitchFamily="34" charset="0"/>
          </a:endParaRPr>
        </a:p>
        <a:p>
          <a:r>
            <a:rPr lang="da-DK" sz="1100" b="1" u="sng" baseline="0">
              <a:solidFill>
                <a:schemeClr val="dk1"/>
              </a:solidFill>
              <a:effectLst/>
              <a:latin typeface="Segoe UI Light" panose="020B0502040204020203" pitchFamily="34" charset="0"/>
              <a:ea typeface="+mn-ea"/>
              <a:cs typeface="Segoe UI Light" panose="020B0502040204020203" pitchFamily="34" charset="0"/>
            </a:rPr>
            <a:t>MGO prices:</a:t>
          </a:r>
          <a:endParaRPr lang="nb-NO">
            <a:effectLst/>
            <a:latin typeface="Segoe UI Light" panose="020B0502040204020203" pitchFamily="34" charset="0"/>
            <a:cs typeface="Segoe UI Light" panose="020B0502040204020203" pitchFamily="34" charset="0"/>
          </a:endParaRPr>
        </a:p>
        <a:p>
          <a:r>
            <a:rPr lang="da-DK" sz="1100" b="0" baseline="0">
              <a:solidFill>
                <a:schemeClr val="dk1"/>
              </a:solidFill>
              <a:effectLst/>
              <a:latin typeface="Segoe UI Light" panose="020B0502040204020203" pitchFamily="34" charset="0"/>
              <a:ea typeface="+mn-ea"/>
              <a:cs typeface="Segoe UI Light" panose="020B0502040204020203" pitchFamily="34" charset="0"/>
            </a:rPr>
            <a:t>Collection of marine gas oil (MGO) prices. Price marked in yellow is used. </a:t>
          </a:r>
          <a:endParaRPr lang="nb-NO">
            <a:effectLst/>
            <a:latin typeface="Segoe UI Light" panose="020B0502040204020203" pitchFamily="34" charset="0"/>
            <a:cs typeface="Segoe UI Light" panose="020B0502040204020203" pitchFamily="34" charset="0"/>
          </a:endParaRPr>
        </a:p>
        <a:p>
          <a:endParaRPr lang="nb-NO">
            <a:effectLst/>
            <a:latin typeface="Segoe UI Light" panose="020B0502040204020203" pitchFamily="34" charset="0"/>
            <a:cs typeface="Segoe UI Light" panose="020B0502040204020203" pitchFamily="34" charset="0"/>
          </a:endParaRPr>
        </a:p>
        <a:p>
          <a:r>
            <a:rPr lang="da-DK" sz="1100" b="1" u="sng" baseline="0">
              <a:solidFill>
                <a:schemeClr val="dk1"/>
              </a:solidFill>
              <a:effectLst/>
              <a:latin typeface="Segoe UI Light" panose="020B0502040204020203" pitchFamily="34" charset="0"/>
              <a:ea typeface="+mn-ea"/>
              <a:cs typeface="Segoe UI Light" panose="020B0502040204020203" pitchFamily="34" charset="0"/>
            </a:rPr>
            <a:t>Gas prices:</a:t>
          </a:r>
          <a:endParaRPr lang="nb-NO">
            <a:effectLst/>
            <a:latin typeface="Segoe UI Light" panose="020B0502040204020203" pitchFamily="34" charset="0"/>
            <a:cs typeface="Segoe UI Light" panose="020B0502040204020203" pitchFamily="34" charset="0"/>
          </a:endParaRPr>
        </a:p>
        <a:p>
          <a:r>
            <a:rPr lang="da-DK" sz="1100" b="0" baseline="0">
              <a:solidFill>
                <a:schemeClr val="dk1"/>
              </a:solidFill>
              <a:effectLst/>
              <a:latin typeface="Segoe UI Light" panose="020B0502040204020203" pitchFamily="34" charset="0"/>
              <a:ea typeface="+mn-ea"/>
              <a:cs typeface="Segoe UI Light" panose="020B0502040204020203" pitchFamily="34" charset="0"/>
            </a:rPr>
            <a:t>Collection of gas prices. Price marked in yellow is used. </a:t>
          </a:r>
          <a:endParaRPr lang="nb-NO">
            <a:effectLst/>
            <a:latin typeface="Segoe UI Light" panose="020B0502040204020203" pitchFamily="34" charset="0"/>
            <a:cs typeface="Segoe UI Light" panose="020B0502040204020203" pitchFamily="34" charset="0"/>
          </a:endParaRPr>
        </a:p>
        <a:p>
          <a:endParaRPr lang="nb-NO" sz="1100">
            <a:latin typeface="Segoe UI Light" panose="020B0502040204020203" pitchFamily="34" charset="0"/>
            <a:cs typeface="Segoe UI Light" panose="020B05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790574</xdr:colOff>
      <xdr:row>11</xdr:row>
      <xdr:rowOff>128587</xdr:rowOff>
    </xdr:from>
    <xdr:to>
      <xdr:col>13</xdr:col>
      <xdr:colOff>9524</xdr:colOff>
      <xdr:row>34</xdr:row>
      <xdr:rowOff>76200</xdr:rowOff>
    </xdr:to>
    <xdr:graphicFrame macro="">
      <xdr:nvGraphicFramePr>
        <xdr:cNvPr id="2" name="Diagram 1">
          <a:extLst>
            <a:ext uri="{FF2B5EF4-FFF2-40B4-BE49-F238E27FC236}">
              <a16:creationId xmlns:a16="http://schemas.microsoft.com/office/drawing/2014/main" id="{7DC37924-9A44-4B09-B6C4-E762E5EF0C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Defra%20GHG%20Conversion%20Factors\2018%20Update\Electricity\UK%20Elec\GHG%20CF_UK%20Electricity_2018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Calc2_UK_WTT_Elec"/>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persons/person.xml><?xml version="1.0" encoding="utf-8"?>
<personList xmlns="http://schemas.microsoft.com/office/spreadsheetml/2018/threadedcomments" xmlns:x="http://schemas.openxmlformats.org/spreadsheetml/2006/main">
  <person displayName="Alexandra Katkjær (ALEC)" id="{0824B6DC-6981-4984-BD92-38C2E1297E8B}" userId="S::ALEC@NIRAS.DK::c1b2a044-509e-4f8b-a3e9-70aa4cfc40f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 dT="2021-12-13T09:53:29.49" personId="{0824B6DC-6981-4984-BD92-38C2E1297E8B}" id="{A4551A5C-E22C-40E8-B881-B4F64A85D1F1}">
    <text>Assumed biofuel HVO</text>
  </threadedComment>
  <threadedComment ref="H5" dT="2021-12-08T17:22:50.26" personId="{0824B6DC-6981-4984-BD92-38C2E1297E8B}" id="{98500FA9-6640-4AC3-955A-F45B485A8638}">
    <text>https://kommunikasjon.ntb.no/pressemelding/na-er-vedfyring-billigst-de-rekordhoye-stromprisene-er-tilbake?publisherId=89865&amp;releaseId=17898833</text>
  </threadedComment>
  <threadedComment ref="C6" dT="2021-12-13T09:53:43.75" personId="{0824B6DC-6981-4984-BD92-38C2E1297E8B}" id="{748F4BFC-CA62-4AD5-98D9-9F2F73ED837A}">
    <text>Assumed 16% bensin, 84% diesel</text>
  </threadedComment>
  <threadedComment ref="C7" dT="2021-12-13T09:53:54.49" personId="{0824B6DC-6981-4984-BD92-38C2E1297E8B}" id="{D505E458-1367-4FFD-A011-4EF96410AE61}">
    <text>Assumed 100% marine gas oil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govd.no/" TargetMode="External"/><Relationship Id="rId13" Type="http://schemas.openxmlformats.org/officeDocument/2006/relationships/printerSettings" Target="../printerSettings/printerSettings10.bin"/><Relationship Id="rId3" Type="http://schemas.openxmlformats.org/officeDocument/2006/relationships/hyperlink" Target="https://www.miljodirektoratet.no/globalassets/publikasjoner/m1623/m1623.pdf" TargetMode="External"/><Relationship Id="rId7" Type="http://schemas.openxmlformats.org/officeDocument/2006/relationships/hyperlink" Target="https://propanservice.no/gass-i-storkjokken" TargetMode="External"/><Relationship Id="rId12" Type="http://schemas.openxmlformats.org/officeDocument/2006/relationships/hyperlink" Target="https://www.ocean-energy.no/docs/EnergiRapporten1324.pdf" TargetMode="External"/><Relationship Id="rId2" Type="http://schemas.openxmlformats.org/officeDocument/2006/relationships/hyperlink" Target="https://www.renevo.no/_extension/media/101/orig/Kundehandbok%20propan.pdf" TargetMode="External"/><Relationship Id="rId1" Type="http://schemas.openxmlformats.org/officeDocument/2006/relationships/hyperlink" Target="https://tolcon.no/gasspeiser/magasinet/varm-opp-boligen-pa-rimelig-vis-i-vinter/" TargetMode="External"/><Relationship Id="rId6" Type="http://schemas.openxmlformats.org/officeDocument/2006/relationships/hyperlink" Target="https://enerwe.no/faq-gass/hvor-mye-kunne-nordmenn-spart-pa-stromregningen-hvis-vi-brukte-gass-til-oppvarming/168243" TargetMode="External"/><Relationship Id="rId11" Type="http://schemas.openxmlformats.org/officeDocument/2006/relationships/hyperlink" Target="https://ntnuopen.ntnu.no/ntnu-xmlui/bitstream/handle/11250/2778309/no.ntnu:inspera:79548560:82379364.pdf?sequence=1" TargetMode="External"/><Relationship Id="rId5" Type="http://schemas.openxmlformats.org/officeDocument/2006/relationships/hyperlink" Target="https://www.enok.no/vis_nyhet2224.html?id=0" TargetMode="External"/><Relationship Id="rId10" Type="http://schemas.openxmlformats.org/officeDocument/2006/relationships/hyperlink" Target="http://fe.no/media/19209/vedlegg_leu_2013.pdf" TargetMode="External"/><Relationship Id="rId4" Type="http://schemas.openxmlformats.org/officeDocument/2006/relationships/hyperlink" Target="https://www.rognstad.no/tjenester/gass/boliggass/" TargetMode="External"/><Relationship Id="rId9" Type="http://schemas.openxmlformats.org/officeDocument/2006/relationships/hyperlink" Target="https://www.statsforvalteren.no/Rogaland/Landbruk-og-mat/Bioenergi/bioenergisatsing-i-rogaland--sirkularokonomi-i-praksis/" TargetMode="External"/><Relationship Id="rId1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circlek.no/produkter-tjenester/boligvarme" TargetMode="External"/><Relationship Id="rId7" Type="http://schemas.openxmlformats.org/officeDocument/2006/relationships/vmlDrawing" Target="../drawings/vmlDrawing3.vml"/><Relationship Id="rId2" Type="http://schemas.openxmlformats.org/officeDocument/2006/relationships/hyperlink" Target="https://www.miljodirektoratet.no/globalassets/publikasjoner/m1623/m1623.pdf" TargetMode="External"/><Relationship Id="rId1" Type="http://schemas.openxmlformats.org/officeDocument/2006/relationships/hyperlink" Target="https://eur01.safelinks.protection.outlook.com/?url=https%3A%2F%2Fwww.ssb.no%2Fstatbank%2Ftable%2F09654%2FtableViewLayout1%2F&amp;data=04%7C01%7C%7C741cbe83975648e2079a08d9b995a98b%7C89f0873991c047aea732291b5df7a94e%7C0%7C0%7C637744874702800515%7CUnknown%7CTWFpbGZsb3d8eyJWIjoiMC4wLjAwMDAiLCJQIjoiV2luMzIiLCJBTiI6Ik1haWwiLCJXVCI6Mn0%3D%7C3000&amp;sdata=l4Dz0QSv54gLE3b3rA%2BY1BSYdoi8Hv%2B4zUEmlNWHhXU%3D&amp;reserved=0"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www.kysthandel.com/subdet17.htm" TargetMode="External"/><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4.bin"/><Relationship Id="rId1" Type="http://schemas.openxmlformats.org/officeDocument/2006/relationships/hyperlink" Target="http://www.ghgprotocol.org/corporate-standard"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drivenergi.no/produkter-og-priser/?gclid=CjwKCAiA78aNBhAlEiwA7B76p6fflfSjmVDeSi4nFJC2jeH2-y5GPfqUiEc-5kn4lp5hmMjKMXN_YRoCTdMQAvD_BwE" TargetMode="External"/><Relationship Id="rId2" Type="http://schemas.openxmlformats.org/officeDocument/2006/relationships/hyperlink" Target="https://www.energi1olje.no/" TargetMode="External"/><Relationship Id="rId1" Type="http://schemas.openxmlformats.org/officeDocument/2006/relationships/hyperlink" Target="https://www.circlek.no/produkter-tjenester/boligvarme" TargetMode="External"/><Relationship Id="rId5" Type="http://schemas.openxmlformats.org/officeDocument/2006/relationships/vmlDrawing" Target="../drawings/vmlDrawing7.v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unkring.no/marinaer/engelshamn-marina-as" TargetMode="External"/><Relationship Id="rId1" Type="http://schemas.openxmlformats.org/officeDocument/2006/relationships/hyperlink" Target="http://www.kysthandel.com/subdet17.htm" TargetMode="Externa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6142-83AF-41A6-8F8A-7E4FA9F12565}">
  <dimension ref="A1"/>
  <sheetViews>
    <sheetView showRuler="0" zoomScaleNormal="100" zoomScaleSheetLayoutView="400" zoomScalePageLayoutView="90" workbookViewId="0">
      <selection activeCell="E35" sqref="E35"/>
    </sheetView>
  </sheetViews>
  <sheetFormatPr baseColWidth="10" defaultColWidth="9.28515625" defaultRowHeight="14.25" customHeight="1" x14ac:dyDescent="0.2"/>
  <cols>
    <col min="1" max="16384" width="9.28515625" style="5"/>
  </cols>
  <sheetData/>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&amp;K000000&amp;N&amp;LV7DYVKSSWXFR-819035126-97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EF0A-9EF0-409D-A40B-1BE7057CAD27}">
  <sheetPr>
    <tabColor theme="3" tint="0.79998168889431442"/>
  </sheetPr>
  <dimension ref="A1:H18"/>
  <sheetViews>
    <sheetView showRuler="0" zoomScaleNormal="100" zoomScaleSheetLayoutView="400" zoomScalePageLayoutView="90" workbookViewId="0">
      <selection activeCell="G44" sqref="G44"/>
    </sheetView>
  </sheetViews>
  <sheetFormatPr baseColWidth="10" defaultColWidth="9.28515625" defaultRowHeight="14.25" customHeight="1" x14ac:dyDescent="0.2"/>
  <cols>
    <col min="1" max="16384" width="9.28515625" style="5"/>
  </cols>
  <sheetData>
    <row r="1" spans="1:8" ht="14.25" customHeight="1" x14ac:dyDescent="0.2">
      <c r="A1" s="5" t="s">
        <v>196</v>
      </c>
      <c r="B1" s="5" t="s">
        <v>197</v>
      </c>
      <c r="D1" s="5" t="s">
        <v>198</v>
      </c>
    </row>
    <row r="2" spans="1:8" ht="14.25" customHeight="1" x14ac:dyDescent="0.25">
      <c r="A2" s="81" t="s">
        <v>228</v>
      </c>
      <c r="B2" s="5">
        <v>0.62</v>
      </c>
      <c r="C2" s="5" t="s">
        <v>43</v>
      </c>
      <c r="D2" s="5" t="s">
        <v>230</v>
      </c>
    </row>
    <row r="3" spans="1:8" ht="14.25" customHeight="1" x14ac:dyDescent="0.25">
      <c r="A3" s="81" t="s">
        <v>229</v>
      </c>
      <c r="B3" s="5">
        <v>0.75</v>
      </c>
      <c r="C3" s="5" t="s">
        <v>43</v>
      </c>
      <c r="D3" s="5" t="s">
        <v>230</v>
      </c>
    </row>
    <row r="4" spans="1:8" ht="14.25" customHeight="1" x14ac:dyDescent="0.25">
      <c r="A4" s="81" t="s">
        <v>44</v>
      </c>
      <c r="B4" s="5">
        <v>0.48</v>
      </c>
      <c r="C4" s="5" t="s">
        <v>43</v>
      </c>
      <c r="D4" s="5" t="s">
        <v>231</v>
      </c>
    </row>
    <row r="5" spans="1:8" ht="14.25" customHeight="1" x14ac:dyDescent="0.25">
      <c r="A5" s="81" t="s">
        <v>232</v>
      </c>
      <c r="B5" s="5">
        <v>0.56999999999999995</v>
      </c>
      <c r="C5" s="5" t="s">
        <v>43</v>
      </c>
      <c r="D5" s="5" t="s">
        <v>233</v>
      </c>
    </row>
    <row r="6" spans="1:8" ht="14.25" customHeight="1" x14ac:dyDescent="0.25">
      <c r="A6" s="81" t="s">
        <v>234</v>
      </c>
      <c r="B6" s="5">
        <v>0.59</v>
      </c>
      <c r="C6" s="5" t="s">
        <v>43</v>
      </c>
      <c r="D6" s="5" t="s">
        <v>233</v>
      </c>
    </row>
    <row r="7" spans="1:8" ht="14.25" customHeight="1" x14ac:dyDescent="0.25">
      <c r="A7" s="81" t="s">
        <v>235</v>
      </c>
      <c r="B7" s="5">
        <v>0.65</v>
      </c>
      <c r="C7" s="5" t="s">
        <v>43</v>
      </c>
      <c r="D7" s="5" t="s">
        <v>236</v>
      </c>
    </row>
    <row r="8" spans="1:8" ht="14.25" customHeight="1" x14ac:dyDescent="0.25">
      <c r="A8" s="81" t="s">
        <v>237</v>
      </c>
      <c r="B8" s="5">
        <v>0.65</v>
      </c>
      <c r="C8" s="5" t="s">
        <v>43</v>
      </c>
      <c r="D8" s="5" t="s">
        <v>238</v>
      </c>
      <c r="H8" s="73"/>
    </row>
    <row r="9" spans="1:8" ht="14.25" customHeight="1" x14ac:dyDescent="0.25">
      <c r="A9" s="81" t="s">
        <v>240</v>
      </c>
      <c r="B9" s="5">
        <v>0.62</v>
      </c>
      <c r="C9" s="5" t="s">
        <v>43</v>
      </c>
      <c r="D9" s="5" t="s">
        <v>230</v>
      </c>
      <c r="H9" s="88"/>
    </row>
    <row r="10" spans="1:8" ht="14.25" customHeight="1" x14ac:dyDescent="0.25">
      <c r="A10" s="81" t="s">
        <v>241</v>
      </c>
      <c r="B10" s="5">
        <v>0.65</v>
      </c>
      <c r="C10" s="5" t="s">
        <v>43</v>
      </c>
      <c r="D10" s="5" t="s">
        <v>242</v>
      </c>
      <c r="H10" s="73"/>
    </row>
    <row r="11" spans="1:8" ht="14.25" customHeight="1" x14ac:dyDescent="0.25">
      <c r="A11" s="81" t="s">
        <v>243</v>
      </c>
      <c r="B11" s="5">
        <v>0.55000000000000004</v>
      </c>
      <c r="C11" s="5" t="s">
        <v>43</v>
      </c>
      <c r="D11" s="5" t="s">
        <v>244</v>
      </c>
      <c r="H11" s="73"/>
    </row>
    <row r="12" spans="1:8" ht="14.25" customHeight="1" x14ac:dyDescent="0.25">
      <c r="A12" s="81" t="s">
        <v>245</v>
      </c>
      <c r="B12" s="5">
        <v>0.68400000000000005</v>
      </c>
      <c r="C12" s="5" t="s">
        <v>43</v>
      </c>
      <c r="D12" s="5" t="s">
        <v>246</v>
      </c>
      <c r="H12" s="73"/>
    </row>
    <row r="13" spans="1:8" ht="14.25" customHeight="1" x14ac:dyDescent="0.25">
      <c r="A13" s="81" t="s">
        <v>248</v>
      </c>
      <c r="B13" s="5">
        <v>0.51800000000000002</v>
      </c>
      <c r="C13" s="5" t="s">
        <v>43</v>
      </c>
      <c r="D13" s="5" t="s">
        <v>247</v>
      </c>
    </row>
    <row r="17" spans="1:3" ht="14.25" customHeight="1" x14ac:dyDescent="0.2">
      <c r="A17" s="5" t="s">
        <v>16</v>
      </c>
      <c r="B17" s="89">
        <f>AVERAGE(B2:B13)</f>
        <v>0.61099999999999999</v>
      </c>
      <c r="C17" s="5" t="s">
        <v>43</v>
      </c>
    </row>
    <row r="18" spans="1:3" ht="14.25" customHeight="1" x14ac:dyDescent="0.2">
      <c r="A18" s="5" t="s">
        <v>239</v>
      </c>
      <c r="B18" s="90">
        <f>MEDIAN(B2:B13)</f>
        <v>0.62</v>
      </c>
      <c r="C18" s="87" t="s">
        <v>43</v>
      </c>
    </row>
  </sheetData>
  <hyperlinks>
    <hyperlink ref="A2" r:id="rId1" xr:uid="{B22F01B9-410A-4AD2-9BA9-57C6806C6E39}"/>
    <hyperlink ref="A3" r:id="rId2" xr:uid="{34E8E716-47C7-4B9E-AB3E-07FA0A35B961}"/>
    <hyperlink ref="A4" r:id="rId3" xr:uid="{88D4339A-7AFD-415F-A5D8-9C2F9F205E91}"/>
    <hyperlink ref="A5" r:id="rId4" xr:uid="{84EFC5F8-D5E4-4A93-B103-145598699AAC}"/>
    <hyperlink ref="A6" r:id="rId5" xr:uid="{8245726B-D1E9-40B2-A55C-C8AAE49CAFD8}"/>
    <hyperlink ref="A7" r:id="rId6" xr:uid="{2F4B4B72-70D9-48FF-A696-8BD48281E700}"/>
    <hyperlink ref="A8" r:id="rId7" xr:uid="{C79A1A63-77D3-4FDF-96F8-E6F03D96DDB0}"/>
    <hyperlink ref="A9" r:id="rId8" xr:uid="{826A272B-56F3-427D-89DA-D7547CBD1BAD}"/>
    <hyperlink ref="A10" r:id="rId9" xr:uid="{92C57200-AA73-4A88-9566-50571B3A7B48}"/>
    <hyperlink ref="A11" r:id="rId10" xr:uid="{24AEE62A-0B71-40C8-ADF0-D631C741E8D0}"/>
    <hyperlink ref="A12" r:id="rId11" xr:uid="{4696BE31-238A-40B8-BE65-51591C9D527D}"/>
    <hyperlink ref="A13" r:id="rId12" xr:uid="{7B1981A6-39A5-4866-B68A-8E5BFAF8E440}"/>
  </hyperlinks>
  <pageMargins left="0.23622047244094491" right="0.23622047244094491" top="0.82677165354330717" bottom="0.47244094488188981" header="7.874015748031496E-2" footer="7.874015748031496E-2"/>
  <pageSetup paperSize="9" fitToWidth="0" fitToHeight="0" orientation="landscape" r:id="rId13"/>
  <headerFooter>
    <oddHeader xml:space="preserve">&amp;R&amp;18&amp;G </oddHeader>
    <oddFooter>&amp;C&amp;"Verdana,Regular"&amp;8&amp;P / &amp;K000000&amp;N&amp;LV7DYVKSSWXFR-819035126-97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B6363-0819-4276-8AAA-2B906A3EDFC7}">
  <sheetPr>
    <tabColor rgb="FF92D050"/>
  </sheetPr>
  <dimension ref="B1:O18"/>
  <sheetViews>
    <sheetView showRuler="0" zoomScaleNormal="100" zoomScaleSheetLayoutView="400" zoomScalePageLayoutView="90" workbookViewId="0">
      <selection activeCell="E18" sqref="E18"/>
    </sheetView>
  </sheetViews>
  <sheetFormatPr baseColWidth="10" defaultColWidth="9.28515625" defaultRowHeight="14.25" customHeight="1" x14ac:dyDescent="0.25"/>
  <cols>
    <col min="1" max="1" width="9.28515625" style="91"/>
    <col min="2" max="2" width="14.5703125" style="91" bestFit="1" customWidth="1"/>
    <col min="3" max="3" width="13.5703125" style="91" customWidth="1"/>
    <col min="4" max="4" width="24" style="91" bestFit="1" customWidth="1"/>
    <col min="5" max="5" width="21.28515625" style="91" bestFit="1" customWidth="1"/>
    <col min="6" max="7" width="8.42578125" style="91" customWidth="1"/>
    <col min="8" max="8" width="16.5703125" style="91" bestFit="1" customWidth="1"/>
    <col min="9" max="10" width="12.140625" style="91" bestFit="1" customWidth="1"/>
    <col min="11" max="11" width="12" style="91" bestFit="1" customWidth="1"/>
    <col min="12" max="12" width="12.28515625" style="91" bestFit="1" customWidth="1"/>
    <col min="13" max="13" width="12.28515625" style="91" customWidth="1"/>
    <col min="14" max="14" width="35.42578125" style="91" customWidth="1"/>
    <col min="15" max="16384" width="9.28515625" style="91"/>
  </cols>
  <sheetData>
    <row r="1" spans="2:15" ht="14.25" customHeight="1" x14ac:dyDescent="0.25">
      <c r="I1" s="91" t="s">
        <v>226</v>
      </c>
    </row>
    <row r="2" spans="2:15" s="96" customFormat="1" ht="14.25" customHeight="1" x14ac:dyDescent="0.25">
      <c r="B2" s="92" t="s">
        <v>223</v>
      </c>
      <c r="C2" s="93" t="s">
        <v>224</v>
      </c>
      <c r="D2" s="94" t="s">
        <v>250</v>
      </c>
      <c r="E2" s="94" t="s">
        <v>37</v>
      </c>
      <c r="F2" s="94" t="s">
        <v>197</v>
      </c>
      <c r="G2" s="94" t="s">
        <v>225</v>
      </c>
      <c r="H2" s="95" t="s">
        <v>196</v>
      </c>
      <c r="I2" s="93" t="s">
        <v>38</v>
      </c>
      <c r="J2" s="93" t="s">
        <v>39</v>
      </c>
      <c r="K2" s="93" t="s">
        <v>40</v>
      </c>
      <c r="L2" s="93" t="s">
        <v>41</v>
      </c>
      <c r="M2" s="93" t="s">
        <v>82</v>
      </c>
      <c r="N2" s="95" t="s">
        <v>196</v>
      </c>
    </row>
    <row r="3" spans="2:15" ht="14.25" customHeight="1" x14ac:dyDescent="0.25">
      <c r="B3" s="97">
        <v>621</v>
      </c>
      <c r="C3" s="91" t="s">
        <v>42</v>
      </c>
      <c r="D3" s="98">
        <f>E3*1000</f>
        <v>375.11290322580641</v>
      </c>
      <c r="E3" s="99">
        <f>I3/F3</f>
        <v>0.37511290322580643</v>
      </c>
      <c r="F3" s="98">
        <f>'Gas prices'!B18</f>
        <v>0.62</v>
      </c>
      <c r="G3" s="100" t="s">
        <v>43</v>
      </c>
      <c r="H3" s="101" t="s">
        <v>249</v>
      </c>
      <c r="I3" s="102">
        <f>'DEFRA - Fuels'!E53</f>
        <v>0.23257</v>
      </c>
      <c r="J3" s="103">
        <f>'DEFRA - Fuels'!F53</f>
        <v>0.23225000000000001</v>
      </c>
      <c r="K3" s="103">
        <f>'DEFRA - Fuels'!G53</f>
        <v>1.8000000000000001E-4</v>
      </c>
      <c r="L3" s="103">
        <f>'DEFRA - Fuels'!H53</f>
        <v>1.3999999999999999E-4</v>
      </c>
      <c r="M3" s="91" t="s">
        <v>45</v>
      </c>
      <c r="N3" s="104" t="s">
        <v>205</v>
      </c>
    </row>
    <row r="4" spans="2:15" ht="14.25" customHeight="1" x14ac:dyDescent="0.25">
      <c r="B4" s="97">
        <v>622</v>
      </c>
      <c r="C4" s="91" t="s">
        <v>46</v>
      </c>
      <c r="D4" s="98">
        <f>E4*1000</f>
        <v>1.5322997416020674</v>
      </c>
      <c r="E4" s="99">
        <f>I4/F4</f>
        <v>1.5322997416020673E-3</v>
      </c>
      <c r="F4" s="99">
        <v>23.22</v>
      </c>
      <c r="G4" s="100" t="s">
        <v>200</v>
      </c>
      <c r="H4" s="105" t="s">
        <v>199</v>
      </c>
      <c r="I4" s="102">
        <f>'DEFRA - Bioenergy'!E35</f>
        <v>3.5580000000000001E-2</v>
      </c>
      <c r="J4" s="106" t="s">
        <v>49</v>
      </c>
      <c r="K4" s="106" t="s">
        <v>49</v>
      </c>
      <c r="L4" s="106" t="s">
        <v>49</v>
      </c>
      <c r="M4" s="91" t="s">
        <v>54</v>
      </c>
      <c r="N4" s="104" t="s">
        <v>206</v>
      </c>
    </row>
    <row r="5" spans="2:15" ht="14.25" customHeight="1" x14ac:dyDescent="0.25">
      <c r="B5" s="97">
        <v>624</v>
      </c>
      <c r="C5" s="91" t="s">
        <v>47</v>
      </c>
      <c r="D5" s="98">
        <f>E5*1000</f>
        <v>15.129999999999999</v>
      </c>
      <c r="E5" s="99">
        <f>I5/F5</f>
        <v>1.5129999999999999E-2</v>
      </c>
      <c r="F5" s="98">
        <v>1</v>
      </c>
      <c r="G5" s="100" t="s">
        <v>43</v>
      </c>
      <c r="H5" s="101" t="s">
        <v>48</v>
      </c>
      <c r="I5" s="102">
        <f>'DEFRA - Bioenergy'!E52</f>
        <v>1.5129999999999999E-2</v>
      </c>
      <c r="J5" s="106" t="s">
        <v>49</v>
      </c>
      <c r="K5" s="106" t="s">
        <v>49</v>
      </c>
      <c r="L5" s="106" t="s">
        <v>49</v>
      </c>
      <c r="M5" s="91" t="s">
        <v>50</v>
      </c>
      <c r="N5" s="104" t="s">
        <v>216</v>
      </c>
      <c r="O5" s="107"/>
    </row>
    <row r="6" spans="2:15" ht="14.25" customHeight="1" x14ac:dyDescent="0.25">
      <c r="B6" s="97">
        <v>625</v>
      </c>
      <c r="C6" s="91" t="s">
        <v>51</v>
      </c>
      <c r="D6" s="98">
        <f>E6*1000</f>
        <v>175.89195970293528</v>
      </c>
      <c r="E6" s="99">
        <f>I6/F6</f>
        <v>0.17589195970293528</v>
      </c>
      <c r="F6" s="98">
        <f>'Diesel and petrol prices'!H13</f>
        <v>13.993846747163536</v>
      </c>
      <c r="G6" s="108" t="s">
        <v>52</v>
      </c>
      <c r="H6" s="109" t="s">
        <v>53</v>
      </c>
      <c r="I6" s="102">
        <f>'Diesel and petrol prices'!$J$9*'DEFRA - Fuels'!E95+'Diesel and petrol prices'!$J$10*'DEFRA - Fuels'!E71</f>
        <v>2.4614051281411404</v>
      </c>
      <c r="J6" s="103">
        <f>'Diesel and petrol prices'!$J$9*'DEFRA - Fuels'!F95+'Diesel and petrol prices'!$J$10*'DEFRA - Fuels'!F71</f>
        <v>2.427892493323565</v>
      </c>
      <c r="K6" s="103">
        <f>'Diesel and petrol prices'!$J$9*'DEFRA - Fuels'!G95+'Diesel and petrol prices'!$J$10*'DEFRA - Fuels'!G71</f>
        <v>1.3685555995749396E-3</v>
      </c>
      <c r="L6" s="103">
        <f>'Diesel and petrol prices'!$J$9*'DEFRA - Fuels'!H95+'Diesel and petrol prices'!$J$10*'DEFRA - Fuels'!H71</f>
        <v>3.2144079218000263E-2</v>
      </c>
      <c r="M6" s="91" t="s">
        <v>54</v>
      </c>
      <c r="N6" s="104" t="s">
        <v>55</v>
      </c>
      <c r="O6" s="107"/>
    </row>
    <row r="7" spans="2:15" ht="14.25" customHeight="1" x14ac:dyDescent="0.25">
      <c r="B7" s="97">
        <v>629</v>
      </c>
      <c r="C7" s="101" t="s">
        <v>56</v>
      </c>
      <c r="D7" s="98">
        <f>E7*1000</f>
        <v>235.40203562340966</v>
      </c>
      <c r="E7" s="99">
        <f>I7/F7</f>
        <v>0.23540203562340967</v>
      </c>
      <c r="F7" s="98">
        <v>11.79</v>
      </c>
      <c r="G7" s="100" t="s">
        <v>52</v>
      </c>
      <c r="H7" s="110" t="s">
        <v>218</v>
      </c>
      <c r="I7" s="102">
        <f>'DEFRA - Fuels'!E119</f>
        <v>2.7753899999999998</v>
      </c>
      <c r="J7" s="103">
        <f>'DEFRA - Fuels'!F119</f>
        <v>2.7378200000000001</v>
      </c>
      <c r="K7" s="103">
        <f>'DEFRA - Fuels'!G119</f>
        <v>6.8999999999999997E-4</v>
      </c>
      <c r="L7" s="103">
        <f>'DEFRA - Fuels'!H119</f>
        <v>3.6880000000000003E-2</v>
      </c>
      <c r="M7" s="101" t="s">
        <v>54</v>
      </c>
      <c r="N7" s="104" t="s">
        <v>217</v>
      </c>
      <c r="O7" s="107"/>
    </row>
    <row r="8" spans="2:15" ht="14.25" customHeight="1" x14ac:dyDescent="0.25">
      <c r="B8" s="111">
        <v>700</v>
      </c>
      <c r="C8" s="112" t="s">
        <v>227</v>
      </c>
      <c r="D8" s="113">
        <f>D6</f>
        <v>175.89195970293528</v>
      </c>
      <c r="E8" s="114">
        <f t="shared" ref="E8:N8" si="0">E6</f>
        <v>0.17589195970293528</v>
      </c>
      <c r="F8" s="113">
        <f t="shared" si="0"/>
        <v>13.993846747163536</v>
      </c>
      <c r="G8" s="113" t="str">
        <f t="shared" si="0"/>
        <v>NOK / L</v>
      </c>
      <c r="H8" s="115" t="str">
        <f t="shared" si="0"/>
        <v xml:space="preserve">https://www.ssb.no/statbank/table/09654/tableViewLayout1/ </v>
      </c>
      <c r="I8" s="116">
        <f t="shared" si="0"/>
        <v>2.4614051281411404</v>
      </c>
      <c r="J8" s="117">
        <f t="shared" si="0"/>
        <v>2.427892493323565</v>
      </c>
      <c r="K8" s="117">
        <f t="shared" si="0"/>
        <v>1.3685555995749396E-3</v>
      </c>
      <c r="L8" s="117">
        <f>L6</f>
        <v>3.2144079218000263E-2</v>
      </c>
      <c r="M8" s="117" t="str">
        <f t="shared" si="0"/>
        <v>kg CO2e / L</v>
      </c>
      <c r="N8" s="115" t="str">
        <f t="shared" si="0"/>
        <v>DEFRA 2021, Fuels, Diesel (average biofuel blend) and Petrol (average biofuel blend)</v>
      </c>
    </row>
    <row r="18" spans="5:5" ht="14.25" customHeight="1" x14ac:dyDescent="0.25">
      <c r="E18" s="125"/>
    </row>
  </sheetData>
  <hyperlinks>
    <hyperlink ref="H6" r:id="rId1" display="https://eur01.safelinks.protection.outlook.com/?url=https%3A%2F%2Fwww.ssb.no%2Fstatbank%2Ftable%2F09654%2FtableViewLayout1%2F&amp;data=04%7C01%7C%7C741cbe83975648e2079a08d9b995a98b%7C89f0873991c047aea732291b5df7a94e%7C0%7C0%7C637744874702800515%7CUnknown%7CTWFpbGZsb3d8eyJWIjoiMC4wLjAwMDAiLCJQIjoiV2luMzIiLCJBTiI6Ik1haWwiLCJXVCI6Mn0%3D%7C3000&amp;sdata=l4Dz0QSv54gLE3b3rA%2BY1BSYdoi8Hv%2B4zUEmlNWHhXU%3D&amp;reserved=0" xr:uid="{6A459466-015A-445A-A9FB-68BB6DA9AB9F}"/>
    <hyperlink ref="H3" r:id="rId2" display="https://www.miljodirektoratet.no/globalassets/publikasjoner/m1623/m1623.pdf" xr:uid="{1D446A46-4B6F-4F1F-87B4-144D0CACBD4D}"/>
    <hyperlink ref="H4" r:id="rId3" xr:uid="{1B0AD1E9-CBC7-4227-BC68-9D904A401064}"/>
    <hyperlink ref="H7" r:id="rId4" xr:uid="{B080DEA0-FBF8-4A89-816F-FB32AAABF36A}"/>
  </hyperlinks>
  <pageMargins left="0.23622047244094491" right="0.23622047244094491" top="0.82677165354330717" bottom="0.47244094488188981" header="7.874015748031496E-2" footer="7.874015748031496E-2"/>
  <pageSetup paperSize="9" fitToWidth="0" fitToHeight="0" orientation="landscape" r:id="rId5"/>
  <headerFooter>
    <oddHeader xml:space="preserve">&amp;R&amp;18&amp;G </oddHeader>
    <oddFooter>&amp;C&amp;"Verdana,Regular"&amp;8&amp;P / &amp;K000000&amp;N&amp;LV7DYVKSSWXFR-819035126-97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E7DE-27B3-412B-A8BB-F3DF5FDFF0BB}">
  <dimension ref="A1:M15"/>
  <sheetViews>
    <sheetView tabSelected="1" showRuler="0" zoomScale="110" zoomScaleNormal="110" zoomScaleSheetLayoutView="400" zoomScalePageLayoutView="90" workbookViewId="0">
      <selection activeCell="N17" sqref="N17"/>
    </sheetView>
  </sheetViews>
  <sheetFormatPr baseColWidth="10" defaultColWidth="9.28515625" defaultRowHeight="14.25" customHeight="1" x14ac:dyDescent="0.25"/>
  <cols>
    <col min="1" max="1" width="9.28515625" style="91"/>
    <col min="2" max="2" width="11.85546875" style="91" bestFit="1" customWidth="1"/>
    <col min="3" max="3" width="11.85546875" style="91" customWidth="1"/>
    <col min="4" max="16384" width="9.28515625" style="91"/>
  </cols>
  <sheetData>
    <row r="1" spans="1:13" ht="14.25" customHeight="1" x14ac:dyDescent="0.25">
      <c r="A1" s="118" t="s">
        <v>223</v>
      </c>
      <c r="B1" s="118" t="s">
        <v>224</v>
      </c>
      <c r="C1" s="118"/>
      <c r="D1" s="118" t="s">
        <v>251</v>
      </c>
      <c r="E1" s="101"/>
      <c r="F1" s="101"/>
    </row>
    <row r="2" spans="1:13" ht="14.25" customHeight="1" x14ac:dyDescent="0.25">
      <c r="A2" s="112"/>
      <c r="B2" s="112"/>
      <c r="C2" s="121">
        <v>-0.5</v>
      </c>
      <c r="D2" s="121">
        <v>-0.4</v>
      </c>
      <c r="E2" s="121">
        <v>-0.3</v>
      </c>
      <c r="F2" s="121">
        <v>-0.2</v>
      </c>
      <c r="G2" s="121">
        <v>-0.1</v>
      </c>
      <c r="H2" s="121">
        <v>0</v>
      </c>
      <c r="I2" s="121">
        <v>0.1</v>
      </c>
      <c r="J2" s="121">
        <v>0.2</v>
      </c>
      <c r="K2" s="121">
        <v>0.3</v>
      </c>
      <c r="L2" s="121">
        <v>0.4</v>
      </c>
      <c r="M2" s="121">
        <v>0.5</v>
      </c>
    </row>
    <row r="3" spans="1:13" ht="14.25" customHeight="1" x14ac:dyDescent="0.25">
      <c r="A3" s="119">
        <v>621</v>
      </c>
      <c r="B3" s="101" t="s">
        <v>252</v>
      </c>
      <c r="C3" s="126">
        <f>('Scope 1 emissions'!$I3/('Scope 1 emissions'!$F3*(1+C$2)))*1000</f>
        <v>750.22580645161281</v>
      </c>
      <c r="D3" s="126">
        <f>('Scope 1 emissions'!$I3/('Scope 1 emissions'!$F3*(1+D$2)))*1000</f>
        <v>625.18817204301081</v>
      </c>
      <c r="E3" s="126">
        <f>('Scope 1 emissions'!$I3/('Scope 1 emissions'!$F3*(1+E$2)))*1000</f>
        <v>535.87557603686628</v>
      </c>
      <c r="F3" s="126">
        <f>('Scope 1 emissions'!$I3/('Scope 1 emissions'!$F3*(1+F$2)))*1000</f>
        <v>468.89112903225805</v>
      </c>
      <c r="G3" s="126">
        <f>('Scope 1 emissions'!$I3/('Scope 1 emissions'!$F3*(1+G$2)))*1000</f>
        <v>416.79211469534044</v>
      </c>
      <c r="H3" s="126">
        <f>('Scope 1 emissions'!$I3/('Scope 1 emissions'!$F3*(1+H$2)))*1000</f>
        <v>375.11290322580641</v>
      </c>
      <c r="I3" s="126">
        <f>('Scope 1 emissions'!$I3/('Scope 1 emissions'!$F3*(1+I$2)))*1000</f>
        <v>341.01173020527858</v>
      </c>
      <c r="J3" s="126">
        <f>('Scope 1 emissions'!$I3/('Scope 1 emissions'!$F3*(1+J$2)))*1000</f>
        <v>312.5940860215054</v>
      </c>
      <c r="K3" s="126">
        <f>('Scope 1 emissions'!$I3/('Scope 1 emissions'!$F3*(1+K$2)))*1000</f>
        <v>288.54838709677415</v>
      </c>
      <c r="L3" s="126">
        <f>('Scope 1 emissions'!$I3/('Scope 1 emissions'!$F3*(1+L$2)))*1000</f>
        <v>267.93778801843314</v>
      </c>
      <c r="M3" s="126">
        <f>('Scope 1 emissions'!$I3/('Scope 1 emissions'!$F3*(1+M$2)))*1000</f>
        <v>250.07526881720432</v>
      </c>
    </row>
    <row r="4" spans="1:13" ht="14.25" customHeight="1" x14ac:dyDescent="0.25">
      <c r="A4" s="119">
        <v>622</v>
      </c>
      <c r="B4" s="101" t="s">
        <v>253</v>
      </c>
      <c r="C4" s="126">
        <f>('Scope 1 emissions'!$I4/('Scope 1 emissions'!$F4*(1+C$2)))*1000</f>
        <v>3.0645994832041348</v>
      </c>
      <c r="D4" s="126">
        <f>('Scope 1 emissions'!$I4/('Scope 1 emissions'!$F4*(1+D$2)))*1000</f>
        <v>2.5538329026701119</v>
      </c>
      <c r="E4" s="126">
        <f>('Scope 1 emissions'!$I4/('Scope 1 emissions'!$F4*(1+E$2)))*1000</f>
        <v>2.1889996308600965</v>
      </c>
      <c r="F4" s="126">
        <f>('Scope 1 emissions'!$I4/('Scope 1 emissions'!$F4*(1+F$2)))*1000</f>
        <v>1.9153746770025841</v>
      </c>
      <c r="G4" s="126">
        <f>('Scope 1 emissions'!$I4/('Scope 1 emissions'!$F4*(1+G$2)))*1000</f>
        <v>1.7025552684467413</v>
      </c>
      <c r="H4" s="126">
        <f>('Scope 1 emissions'!$I4/('Scope 1 emissions'!$F4*(1+H$2)))*1000</f>
        <v>1.5322997416020674</v>
      </c>
      <c r="I4" s="126">
        <f>('Scope 1 emissions'!$I4/('Scope 1 emissions'!$F4*(1+I$2)))*1000</f>
        <v>1.3929997650927881</v>
      </c>
      <c r="J4" s="126">
        <f>('Scope 1 emissions'!$I4/('Scope 1 emissions'!$F4*(1+J$2)))*1000</f>
        <v>1.2769164513350559</v>
      </c>
      <c r="K4" s="126">
        <f>('Scope 1 emissions'!$I4/('Scope 1 emissions'!$F4*(1+K$2)))*1000</f>
        <v>1.1786921089246671</v>
      </c>
      <c r="L4" s="126">
        <f>('Scope 1 emissions'!$I4/('Scope 1 emissions'!$F4*(1+L$2)))*1000</f>
        <v>1.0944998154300483</v>
      </c>
      <c r="M4" s="126">
        <f>('Scope 1 emissions'!$I4/('Scope 1 emissions'!$F4*(1+M$2)))*1000</f>
        <v>1.0215331610680447</v>
      </c>
    </row>
    <row r="5" spans="1:13" ht="14.25" customHeight="1" x14ac:dyDescent="0.25">
      <c r="A5" s="119">
        <v>624</v>
      </c>
      <c r="B5" s="101" t="s">
        <v>254</v>
      </c>
      <c r="C5" s="126">
        <f>('Scope 1 emissions'!$I5/('Scope 1 emissions'!$F5*(1+C$2)))*1000</f>
        <v>30.259999999999998</v>
      </c>
      <c r="D5" s="126">
        <f>('Scope 1 emissions'!$I5/('Scope 1 emissions'!$F5*(1+D$2)))*1000</f>
        <v>25.216666666666665</v>
      </c>
      <c r="E5" s="126">
        <f>('Scope 1 emissions'!$I5/('Scope 1 emissions'!$F5*(1+E$2)))*1000</f>
        <v>21.614285714285714</v>
      </c>
      <c r="F5" s="126">
        <f>('Scope 1 emissions'!$I5/('Scope 1 emissions'!$F5*(1+F$2)))*1000</f>
        <v>18.912499999999998</v>
      </c>
      <c r="G5" s="126">
        <f>('Scope 1 emissions'!$I5/('Scope 1 emissions'!$F5*(1+G$2)))*1000</f>
        <v>16.81111111111111</v>
      </c>
      <c r="H5" s="126">
        <f>('Scope 1 emissions'!$I5/('Scope 1 emissions'!$F5*(1+H$2)))*1000</f>
        <v>15.129999999999999</v>
      </c>
      <c r="I5" s="126">
        <f>('Scope 1 emissions'!$I5/('Scope 1 emissions'!$F5*(1+I$2)))*1000</f>
        <v>13.754545454545454</v>
      </c>
      <c r="J5" s="126">
        <f>('Scope 1 emissions'!$I5/('Scope 1 emissions'!$F5*(1+J$2)))*1000</f>
        <v>12.608333333333333</v>
      </c>
      <c r="K5" s="126">
        <f>('Scope 1 emissions'!$I5/('Scope 1 emissions'!$F5*(1+K$2)))*1000</f>
        <v>11.638461538461536</v>
      </c>
      <c r="L5" s="126">
        <f>('Scope 1 emissions'!$I5/('Scope 1 emissions'!$F5*(1+L$2)))*1000</f>
        <v>10.807142857142857</v>
      </c>
      <c r="M5" s="126">
        <f>('Scope 1 emissions'!$I5/('Scope 1 emissions'!$F5*(1+M$2)))*1000</f>
        <v>10.086666666666666</v>
      </c>
    </row>
    <row r="6" spans="1:13" ht="14.25" customHeight="1" x14ac:dyDescent="0.25">
      <c r="A6" s="119">
        <v>625</v>
      </c>
      <c r="B6" s="101" t="s">
        <v>255</v>
      </c>
      <c r="C6" s="126">
        <f>('Scope 1 emissions'!$I6/('Scope 1 emissions'!$F6*(1+C$2)))*1000</f>
        <v>351.78391940587056</v>
      </c>
      <c r="D6" s="126">
        <f>('Scope 1 emissions'!$I6/('Scope 1 emissions'!$F6*(1+D$2)))*1000</f>
        <v>293.15326617155881</v>
      </c>
      <c r="E6" s="126">
        <f>('Scope 1 emissions'!$I6/('Scope 1 emissions'!$F6*(1+E$2)))*1000</f>
        <v>251.27422814705042</v>
      </c>
      <c r="F6" s="126">
        <f>('Scope 1 emissions'!$I6/('Scope 1 emissions'!$F6*(1+F$2)))*1000</f>
        <v>219.86494962866905</v>
      </c>
      <c r="G6" s="126">
        <f>('Scope 1 emissions'!$I6/('Scope 1 emissions'!$F6*(1+G$2)))*1000</f>
        <v>195.4355107810392</v>
      </c>
      <c r="H6" s="126">
        <f>('Scope 1 emissions'!$I6/('Scope 1 emissions'!$F6*(1+H$2)))*1000</f>
        <v>175.89195970293528</v>
      </c>
      <c r="I6" s="126">
        <f>('Scope 1 emissions'!$I6/('Scope 1 emissions'!$F6*(1+I$2)))*1000</f>
        <v>159.90178154812295</v>
      </c>
      <c r="J6" s="126">
        <f>('Scope 1 emissions'!$I6/('Scope 1 emissions'!$F6*(1+J$2)))*1000</f>
        <v>146.57663308577941</v>
      </c>
      <c r="K6" s="126">
        <f>('Scope 1 emissions'!$I6/('Scope 1 emissions'!$F6*(1+K$2)))*1000</f>
        <v>135.30150746379636</v>
      </c>
      <c r="L6" s="126">
        <f>('Scope 1 emissions'!$I6/('Scope 1 emissions'!$F6*(1+L$2)))*1000</f>
        <v>125.63711407352521</v>
      </c>
      <c r="M6" s="126">
        <f>('Scope 1 emissions'!$I6/('Scope 1 emissions'!$F6*(1+M$2)))*1000</f>
        <v>117.26130646862352</v>
      </c>
    </row>
    <row r="7" spans="1:13" ht="14.25" customHeight="1" x14ac:dyDescent="0.25">
      <c r="A7" s="119">
        <v>629</v>
      </c>
      <c r="B7" s="101" t="s">
        <v>256</v>
      </c>
      <c r="C7" s="126">
        <f>('Scope 1 emissions'!$I7/('Scope 1 emissions'!$F7*(1+C$2)))*1000</f>
        <v>470.80407124681932</v>
      </c>
      <c r="D7" s="126">
        <f>('Scope 1 emissions'!$I7/('Scope 1 emissions'!$F7*(1+D$2)))*1000</f>
        <v>392.33672603901613</v>
      </c>
      <c r="E7" s="126">
        <f>('Scope 1 emissions'!$I7/('Scope 1 emissions'!$F7*(1+E$2)))*1000</f>
        <v>336.28862231915673</v>
      </c>
      <c r="F7" s="126">
        <f>('Scope 1 emissions'!$I7/('Scope 1 emissions'!$F7*(1+F$2)))*1000</f>
        <v>294.25254452926202</v>
      </c>
      <c r="G7" s="126">
        <f>('Scope 1 emissions'!$I7/('Scope 1 emissions'!$F7*(1+G$2)))*1000</f>
        <v>261.55781735934409</v>
      </c>
      <c r="H7" s="126">
        <f>('Scope 1 emissions'!$I7/('Scope 1 emissions'!$F7*(1+H$2)))*1000</f>
        <v>235.40203562340966</v>
      </c>
      <c r="I7" s="126">
        <f>('Scope 1 emissions'!$I7/('Scope 1 emissions'!$F7*(1+I$2)))*1000</f>
        <v>214.00185056673607</v>
      </c>
      <c r="J7" s="126">
        <f>('Scope 1 emissions'!$I7/('Scope 1 emissions'!$F7*(1+J$2)))*1000</f>
        <v>196.16836301950806</v>
      </c>
      <c r="K7" s="126">
        <f>('Scope 1 emissions'!$I7/('Scope 1 emissions'!$F7*(1+K$2)))*1000</f>
        <v>181.07848894108434</v>
      </c>
      <c r="L7" s="126">
        <f>('Scope 1 emissions'!$I7/('Scope 1 emissions'!$F7*(1+L$2)))*1000</f>
        <v>168.14431115957836</v>
      </c>
      <c r="M7" s="126">
        <f>('Scope 1 emissions'!$I7/('Scope 1 emissions'!$F7*(1+M$2)))*1000</f>
        <v>156.93469041560644</v>
      </c>
    </row>
    <row r="8" spans="1:13" s="124" customFormat="1" ht="14.25" customHeight="1" x14ac:dyDescent="0.25">
      <c r="A8" s="122">
        <v>700</v>
      </c>
      <c r="B8" s="123" t="s">
        <v>227</v>
      </c>
      <c r="C8" s="127">
        <f>('Scope 1 emissions'!$I8/('Scope 1 emissions'!$F8*(1+C$2)))*1000</f>
        <v>351.78391940587056</v>
      </c>
      <c r="D8" s="127">
        <f>('Scope 1 emissions'!$I8/('Scope 1 emissions'!$F8*(1+D$2)))*1000</f>
        <v>293.15326617155881</v>
      </c>
      <c r="E8" s="127">
        <f>('Scope 1 emissions'!$I8/('Scope 1 emissions'!$F8*(1+E$2)))*1000</f>
        <v>251.27422814705042</v>
      </c>
      <c r="F8" s="127">
        <f>('Scope 1 emissions'!$I8/('Scope 1 emissions'!$F8*(1+F$2)))*1000</f>
        <v>219.86494962866905</v>
      </c>
      <c r="G8" s="127">
        <f>('Scope 1 emissions'!$I8/('Scope 1 emissions'!$F8*(1+G$2)))*1000</f>
        <v>195.4355107810392</v>
      </c>
      <c r="H8" s="127">
        <f>('Scope 1 emissions'!$I8/('Scope 1 emissions'!$F8*(1+H$2)))*1000</f>
        <v>175.89195970293528</v>
      </c>
      <c r="I8" s="127">
        <f>('Scope 1 emissions'!$I8/('Scope 1 emissions'!$F8*(1+I$2)))*1000</f>
        <v>159.90178154812295</v>
      </c>
      <c r="J8" s="127">
        <f>('Scope 1 emissions'!$I8/('Scope 1 emissions'!$F8*(1+J$2)))*1000</f>
        <v>146.57663308577941</v>
      </c>
      <c r="K8" s="127">
        <f>('Scope 1 emissions'!$I8/('Scope 1 emissions'!$F8*(1+K$2)))*1000</f>
        <v>135.30150746379636</v>
      </c>
      <c r="L8" s="127">
        <f>('Scope 1 emissions'!$I8/('Scope 1 emissions'!$F8*(1+L$2)))*1000</f>
        <v>125.63711407352521</v>
      </c>
      <c r="M8" s="127">
        <f>('Scope 1 emissions'!$I8/('Scope 1 emissions'!$F8*(1+M$2)))*1000</f>
        <v>117.26130646862352</v>
      </c>
    </row>
    <row r="10" spans="1:13" ht="14.25" customHeight="1" x14ac:dyDescent="0.25">
      <c r="A10" s="119"/>
      <c r="B10" s="101"/>
      <c r="C10" s="120">
        <f>C3/$H3</f>
        <v>2</v>
      </c>
      <c r="D10" s="120">
        <f>D3/$H3</f>
        <v>1.666666666666667</v>
      </c>
      <c r="E10" s="120">
        <f t="shared" ref="E10:M10" si="0">E3/$H3</f>
        <v>1.4285714285714286</v>
      </c>
      <c r="F10" s="120">
        <f t="shared" si="0"/>
        <v>1.2500000000000002</v>
      </c>
      <c r="G10" s="120">
        <f t="shared" si="0"/>
        <v>1.1111111111111112</v>
      </c>
      <c r="H10" s="120">
        <f t="shared" si="0"/>
        <v>1</v>
      </c>
      <c r="I10" s="120">
        <f t="shared" si="0"/>
        <v>0.90909090909090917</v>
      </c>
      <c r="J10" s="120">
        <f t="shared" si="0"/>
        <v>0.83333333333333348</v>
      </c>
      <c r="K10" s="120">
        <f t="shared" si="0"/>
        <v>0.76923076923076916</v>
      </c>
      <c r="L10" s="120">
        <f t="shared" si="0"/>
        <v>0.7142857142857143</v>
      </c>
      <c r="M10" s="120">
        <f t="shared" si="0"/>
        <v>0.66666666666666674</v>
      </c>
    </row>
    <row r="11" spans="1:13" ht="14.25" customHeight="1" x14ac:dyDescent="0.25">
      <c r="A11" s="119"/>
      <c r="B11" s="101"/>
      <c r="C11" s="101"/>
      <c r="D11" s="120"/>
      <c r="E11" s="120"/>
      <c r="F11" s="120"/>
      <c r="G11" s="120"/>
      <c r="H11" s="120"/>
      <c r="I11" s="120"/>
      <c r="J11" s="120"/>
      <c r="K11" s="120"/>
      <c r="L11" s="120">
        <f>1-L10</f>
        <v>0.2857142857142857</v>
      </c>
      <c r="M11" s="120">
        <f>1-M10</f>
        <v>0.33333333333333326</v>
      </c>
    </row>
    <row r="12" spans="1:13" ht="14.25" customHeight="1" x14ac:dyDescent="0.25">
      <c r="A12" s="119"/>
      <c r="B12" s="101"/>
      <c r="C12" s="101"/>
      <c r="D12" s="120"/>
      <c r="E12" s="120"/>
      <c r="F12" s="120"/>
      <c r="G12" s="120"/>
      <c r="H12" s="120"/>
      <c r="I12" s="120"/>
      <c r="J12" s="120"/>
      <c r="K12" s="120"/>
      <c r="L12" s="120"/>
    </row>
    <row r="13" spans="1:13" ht="14.25" customHeight="1" x14ac:dyDescent="0.25">
      <c r="A13" s="119"/>
      <c r="B13" s="101"/>
      <c r="C13" s="101"/>
      <c r="D13" s="120"/>
      <c r="E13" s="120"/>
      <c r="F13" s="120"/>
      <c r="G13" s="120"/>
      <c r="H13" s="120"/>
      <c r="I13" s="120"/>
      <c r="J13" s="120"/>
      <c r="K13" s="120"/>
      <c r="L13" s="120"/>
    </row>
    <row r="14" spans="1:13" ht="14.25" customHeight="1" x14ac:dyDescent="0.25">
      <c r="A14" s="119"/>
      <c r="B14" s="101"/>
      <c r="C14" s="101"/>
      <c r="D14" s="120"/>
      <c r="E14" s="120"/>
      <c r="F14" s="120"/>
      <c r="G14" s="120"/>
      <c r="H14" s="120"/>
      <c r="I14" s="120"/>
      <c r="J14" s="120"/>
      <c r="K14" s="120"/>
      <c r="L14" s="120"/>
    </row>
    <row r="15" spans="1:13" ht="14.25" customHeight="1" x14ac:dyDescent="0.25">
      <c r="A15" s="119"/>
      <c r="B15" s="101"/>
      <c r="C15" s="101"/>
      <c r="D15" s="120"/>
      <c r="E15" s="120"/>
      <c r="F15" s="120"/>
      <c r="G15" s="120"/>
      <c r="H15" s="120"/>
      <c r="I15" s="120"/>
      <c r="J15" s="120"/>
      <c r="K15" s="120"/>
      <c r="L15" s="120"/>
    </row>
  </sheetData>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&amp;K000000&amp;N&amp;LV7DYVKSSWXFR-819035126-97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D01D-5C94-4904-BF5C-470E025083DA}">
  <sheetPr codeName="Sheet4">
    <tabColor theme="9" tint="0.39997558519241921"/>
    <pageSetUpPr fitToPage="1"/>
  </sheetPr>
  <dimension ref="A1:Y159"/>
  <sheetViews>
    <sheetView showGridLines="0" zoomScaleNormal="100" workbookViewId="0">
      <pane xSplit="1" ySplit="3" topLeftCell="B30" activePane="bottomRight" state="frozen"/>
      <selection pane="topRight" sqref="A1:IV65536"/>
      <selection pane="bottomLeft" sqref="A1:IV65536"/>
      <selection pane="bottomRight" activeCell="E53" sqref="E53"/>
    </sheetView>
  </sheetViews>
  <sheetFormatPr baseColWidth="10" defaultColWidth="11.140625" defaultRowHeight="12.75" x14ac:dyDescent="0.2"/>
  <cols>
    <col min="1" max="1" width="5.5703125" style="8" customWidth="1"/>
    <col min="2" max="2" width="16.5703125" style="8" customWidth="1"/>
    <col min="3" max="3" width="31.5703125" style="8" customWidth="1"/>
    <col min="4" max="4" width="14.5703125" style="8" customWidth="1"/>
    <col min="5" max="8" width="13" style="8" customWidth="1"/>
    <col min="9" max="9" width="41.5703125" style="8" customWidth="1"/>
    <col min="10" max="20" width="13.42578125" style="8" customWidth="1"/>
    <col min="21" max="25" width="11.140625" style="8"/>
    <col min="26" max="16384" width="11.140625" style="9"/>
  </cols>
  <sheetData>
    <row r="1" spans="1:25" s="7" customFormat="1" ht="11.25" x14ac:dyDescent="0.2">
      <c r="A1" s="162" t="s">
        <v>57</v>
      </c>
      <c r="B1" s="162"/>
      <c r="C1" s="162"/>
      <c r="D1" s="162"/>
      <c r="E1" s="162"/>
      <c r="F1" s="162"/>
      <c r="G1" s="162"/>
      <c r="H1" s="162"/>
      <c r="I1" s="162"/>
      <c r="J1" s="162"/>
      <c r="K1" s="162"/>
      <c r="L1" s="162"/>
      <c r="M1" s="162"/>
      <c r="N1" s="162"/>
      <c r="O1" s="162"/>
      <c r="P1" s="162"/>
      <c r="Q1" s="162"/>
      <c r="R1" s="162"/>
      <c r="S1" s="6"/>
      <c r="T1" s="6"/>
      <c r="U1" s="6"/>
      <c r="V1" s="6"/>
      <c r="W1" s="6"/>
      <c r="X1" s="6"/>
      <c r="Y1" s="6"/>
    </row>
    <row r="2" spans="1:25" ht="21" x14ac:dyDescent="0.35">
      <c r="A2" s="163" t="s">
        <v>58</v>
      </c>
      <c r="B2" s="163"/>
      <c r="C2" s="163"/>
      <c r="D2" s="163"/>
      <c r="E2" s="163"/>
      <c r="F2" s="163"/>
    </row>
    <row r="3" spans="1:25" x14ac:dyDescent="0.2">
      <c r="A3" s="10" t="s">
        <v>59</v>
      </c>
    </row>
    <row r="4" spans="1:25" s="13" customFormat="1" ht="7.5" thickBot="1" x14ac:dyDescent="0.2">
      <c r="A4" s="11"/>
      <c r="B4" s="11"/>
      <c r="C4" s="11"/>
      <c r="D4" s="11"/>
      <c r="E4" s="11"/>
      <c r="F4" s="11"/>
      <c r="G4" s="12"/>
      <c r="H4" s="12"/>
      <c r="I4" s="12"/>
      <c r="J4" s="11"/>
      <c r="K4" s="11"/>
      <c r="L4" s="11"/>
      <c r="M4" s="11"/>
      <c r="N4" s="11"/>
      <c r="O4" s="11"/>
      <c r="P4" s="11"/>
      <c r="Q4" s="11"/>
      <c r="R4" s="11"/>
      <c r="S4" s="11"/>
      <c r="T4" s="11"/>
      <c r="U4" s="11"/>
      <c r="V4" s="11"/>
      <c r="W4" s="11"/>
      <c r="X4" s="11"/>
      <c r="Y4" s="11"/>
    </row>
    <row r="5" spans="1:25" ht="31.35" customHeight="1" thickTop="1" x14ac:dyDescent="0.2">
      <c r="B5" s="14" t="s">
        <v>60</v>
      </c>
      <c r="C5" s="15" t="s">
        <v>58</v>
      </c>
      <c r="D5" s="14" t="s">
        <v>61</v>
      </c>
      <c r="E5" s="16">
        <v>44713</v>
      </c>
      <c r="F5" s="17" t="s">
        <v>62</v>
      </c>
      <c r="G5" s="16" t="s">
        <v>63</v>
      </c>
    </row>
    <row r="6" spans="1:25" ht="13.5" thickBot="1" x14ac:dyDescent="0.25">
      <c r="B6" s="18" t="s">
        <v>64</v>
      </c>
      <c r="C6" s="19" t="s">
        <v>65</v>
      </c>
      <c r="D6" s="20" t="s">
        <v>66</v>
      </c>
      <c r="E6" s="21">
        <v>1</v>
      </c>
      <c r="F6" s="20" t="s">
        <v>67</v>
      </c>
      <c r="G6" s="22">
        <v>2021</v>
      </c>
    </row>
    <row r="7" spans="1:25" ht="14.25" thickTop="1" thickBot="1" x14ac:dyDescent="0.25"/>
    <row r="8" spans="1:25" ht="16.5" thickTop="1" thickBot="1" x14ac:dyDescent="0.3">
      <c r="B8" s="164" t="s">
        <v>68</v>
      </c>
      <c r="C8" s="165"/>
      <c r="D8" s="165"/>
      <c r="E8" s="165"/>
      <c r="F8" s="165"/>
      <c r="G8" s="165"/>
      <c r="H8" s="165"/>
      <c r="I8" s="165"/>
      <c r="J8" s="165"/>
      <c r="K8" s="165"/>
      <c r="L8" s="165"/>
      <c r="M8" s="166"/>
      <c r="N8" s="23"/>
    </row>
    <row r="9" spans="1:25" ht="15.75" thickTop="1" x14ac:dyDescent="0.25">
      <c r="B9" s="24"/>
      <c r="C9" s="24"/>
      <c r="D9" s="24"/>
      <c r="E9" s="24"/>
      <c r="F9" s="24"/>
      <c r="G9" s="24"/>
      <c r="H9" s="24"/>
      <c r="I9" s="25"/>
      <c r="J9" s="25"/>
      <c r="K9" s="25"/>
      <c r="L9" s="25"/>
      <c r="M9" s="25"/>
      <c r="N9" s="23"/>
    </row>
    <row r="10" spans="1:25" ht="15.75" x14ac:dyDescent="0.25">
      <c r="B10" s="167" t="s">
        <v>69</v>
      </c>
      <c r="C10" s="167"/>
      <c r="D10" s="167"/>
      <c r="E10" s="167"/>
      <c r="F10" s="167"/>
      <c r="G10" s="167"/>
      <c r="H10" s="167"/>
      <c r="I10" s="167"/>
      <c r="J10" s="167"/>
      <c r="K10" s="167"/>
      <c r="L10" s="167"/>
      <c r="M10" s="167"/>
      <c r="N10" s="23"/>
    </row>
    <row r="11" spans="1:25" ht="17.25" customHeight="1" x14ac:dyDescent="0.2">
      <c r="B11" s="128" t="s">
        <v>70</v>
      </c>
      <c r="C11" s="128"/>
      <c r="D11" s="128"/>
      <c r="E11" s="128"/>
      <c r="F11" s="128"/>
      <c r="G11" s="128"/>
      <c r="H11" s="128"/>
      <c r="I11" s="128"/>
      <c r="J11" s="128"/>
      <c r="K11" s="128"/>
      <c r="L11" s="128"/>
      <c r="M11" s="128"/>
      <c r="N11" s="26"/>
    </row>
    <row r="12" spans="1:25" ht="96.75" customHeight="1" x14ac:dyDescent="0.2">
      <c r="B12" s="128" t="s">
        <v>71</v>
      </c>
      <c r="C12" s="128"/>
      <c r="D12" s="128"/>
      <c r="E12" s="128"/>
      <c r="F12" s="128"/>
      <c r="G12" s="128"/>
      <c r="H12" s="128"/>
      <c r="I12" s="128"/>
      <c r="J12" s="128"/>
      <c r="K12" s="128"/>
      <c r="L12" s="128"/>
      <c r="M12" s="128"/>
      <c r="N12" s="168"/>
      <c r="O12" s="169"/>
      <c r="P12" s="169"/>
      <c r="Q12" s="169"/>
      <c r="R12" s="169"/>
      <c r="S12" s="169"/>
      <c r="T12" s="169"/>
      <c r="U12" s="169"/>
      <c r="V12" s="169"/>
      <c r="W12" s="169"/>
      <c r="X12" s="169"/>
      <c r="Y12" s="169"/>
    </row>
    <row r="13" spans="1:25" ht="28.35" customHeight="1" x14ac:dyDescent="0.2">
      <c r="B13" s="128" t="s">
        <v>72</v>
      </c>
      <c r="C13" s="128"/>
      <c r="D13" s="128"/>
      <c r="E13" s="128"/>
      <c r="F13" s="128"/>
      <c r="G13" s="128"/>
      <c r="H13" s="128"/>
      <c r="I13" s="128"/>
      <c r="J13" s="128"/>
      <c r="K13" s="128"/>
      <c r="L13" s="128"/>
      <c r="M13" s="128"/>
      <c r="N13" s="26"/>
    </row>
    <row r="14" spans="1:25" ht="15.75" x14ac:dyDescent="0.25">
      <c r="B14" s="170" t="s">
        <v>73</v>
      </c>
      <c r="C14" s="171"/>
      <c r="D14" s="171"/>
      <c r="E14" s="171"/>
      <c r="F14" s="171"/>
      <c r="G14" s="171"/>
      <c r="H14" s="171"/>
      <c r="I14" s="171"/>
      <c r="J14" s="171"/>
      <c r="K14" s="171"/>
      <c r="L14" s="171"/>
      <c r="M14" s="171"/>
      <c r="N14" s="23"/>
    </row>
    <row r="15" spans="1:25" ht="15" customHeight="1" x14ac:dyDescent="0.25">
      <c r="B15" s="128" t="s">
        <v>74</v>
      </c>
      <c r="C15" s="128"/>
      <c r="D15" s="128"/>
      <c r="E15" s="128"/>
      <c r="F15" s="128"/>
      <c r="G15" s="128"/>
      <c r="H15" s="128"/>
      <c r="I15" s="128"/>
      <c r="J15" s="128"/>
      <c r="K15" s="128"/>
      <c r="L15" s="128"/>
      <c r="M15" s="128"/>
      <c r="N15" s="23"/>
    </row>
    <row r="16" spans="1:25" ht="22.35" customHeight="1" x14ac:dyDescent="0.25">
      <c r="B16" s="128" t="s">
        <v>75</v>
      </c>
      <c r="C16" s="128"/>
      <c r="D16" s="128"/>
      <c r="E16" s="128"/>
      <c r="F16" s="128"/>
      <c r="G16" s="128"/>
      <c r="H16" s="128"/>
      <c r="I16" s="128"/>
      <c r="J16" s="128"/>
      <c r="K16" s="128"/>
      <c r="L16" s="128"/>
      <c r="M16" s="128"/>
      <c r="N16" s="23"/>
    </row>
    <row r="17" spans="2:14" s="8" customFormat="1" ht="45" customHeight="1" x14ac:dyDescent="0.25">
      <c r="B17" s="128" t="s">
        <v>76</v>
      </c>
      <c r="C17" s="128"/>
      <c r="D17" s="128"/>
      <c r="E17" s="128"/>
      <c r="F17" s="128"/>
      <c r="G17" s="128"/>
      <c r="H17" s="128"/>
      <c r="I17" s="128"/>
      <c r="J17" s="128"/>
      <c r="K17" s="128"/>
      <c r="L17" s="128"/>
      <c r="M17" s="128"/>
      <c r="N17" s="23"/>
    </row>
    <row r="18" spans="2:14" s="8" customFormat="1" ht="39" customHeight="1" x14ac:dyDescent="0.25">
      <c r="B18" s="128" t="s">
        <v>77</v>
      </c>
      <c r="C18" s="128"/>
      <c r="D18" s="128"/>
      <c r="E18" s="128"/>
      <c r="F18" s="128"/>
      <c r="G18" s="128"/>
      <c r="H18" s="128"/>
      <c r="I18" s="128"/>
      <c r="J18" s="128"/>
      <c r="K18" s="128"/>
      <c r="L18" s="128"/>
      <c r="M18" s="128"/>
      <c r="N18" s="23"/>
    </row>
    <row r="19" spans="2:14" s="8" customFormat="1" ht="51.75" customHeight="1" x14ac:dyDescent="0.25">
      <c r="B19" s="128" t="s">
        <v>78</v>
      </c>
      <c r="C19" s="128"/>
      <c r="D19" s="128"/>
      <c r="E19" s="128"/>
      <c r="F19" s="128"/>
      <c r="G19" s="128"/>
      <c r="H19" s="128"/>
      <c r="I19" s="128"/>
      <c r="J19" s="128"/>
      <c r="K19" s="128"/>
      <c r="L19" s="128"/>
      <c r="M19" s="128"/>
      <c r="N19" s="23"/>
    </row>
    <row r="20" spans="2:14" s="8" customFormat="1" ht="32.25" customHeight="1" x14ac:dyDescent="0.25">
      <c r="B20" s="161" t="s">
        <v>79</v>
      </c>
      <c r="C20" s="161"/>
      <c r="D20" s="161"/>
      <c r="E20" s="161"/>
      <c r="F20" s="161"/>
      <c r="G20" s="161"/>
      <c r="H20" s="161"/>
      <c r="I20" s="161"/>
      <c r="J20" s="161"/>
      <c r="K20" s="161"/>
      <c r="L20" s="161"/>
      <c r="M20" s="161"/>
      <c r="N20" s="23"/>
    </row>
    <row r="21" spans="2:14" s="8" customFormat="1" ht="15" x14ac:dyDescent="0.25">
      <c r="B21" s="25"/>
      <c r="C21" s="25"/>
      <c r="D21" s="25"/>
      <c r="E21" s="25"/>
      <c r="F21" s="25"/>
      <c r="G21" s="25"/>
      <c r="H21" s="25"/>
      <c r="I21" s="25"/>
      <c r="J21" s="25"/>
      <c r="K21" s="25"/>
      <c r="L21" s="25"/>
      <c r="M21" s="25"/>
      <c r="N21" s="23"/>
    </row>
    <row r="22" spans="2:14" s="8" customFormat="1" ht="21" customHeight="1" x14ac:dyDescent="0.35">
      <c r="B22" s="27" t="s">
        <v>80</v>
      </c>
      <c r="C22" s="27" t="s">
        <v>81</v>
      </c>
      <c r="D22" s="27" t="s">
        <v>82</v>
      </c>
      <c r="E22" s="28" t="s">
        <v>83</v>
      </c>
      <c r="F22" s="28" t="s">
        <v>84</v>
      </c>
      <c r="G22" s="29" t="s">
        <v>85</v>
      </c>
      <c r="H22" s="29" t="s">
        <v>86</v>
      </c>
      <c r="I22" s="30"/>
      <c r="J22" s="25"/>
      <c r="K22" s="25"/>
      <c r="L22" s="25"/>
      <c r="M22" s="25"/>
      <c r="N22" s="23"/>
    </row>
    <row r="23" spans="2:14" s="8" customFormat="1" ht="15" x14ac:dyDescent="0.25">
      <c r="B23" s="158" t="s">
        <v>87</v>
      </c>
      <c r="C23" s="152" t="s">
        <v>88</v>
      </c>
      <c r="D23" s="28" t="s">
        <v>89</v>
      </c>
      <c r="E23" s="31">
        <v>3033.32</v>
      </c>
      <c r="F23" s="31">
        <v>3029.26</v>
      </c>
      <c r="G23" s="31">
        <v>2.25</v>
      </c>
      <c r="H23" s="31">
        <v>1.8</v>
      </c>
      <c r="I23" s="32"/>
      <c r="J23" s="25"/>
      <c r="K23" s="25"/>
      <c r="L23" s="25"/>
      <c r="M23" s="25"/>
      <c r="N23" s="23"/>
    </row>
    <row r="24" spans="2:14" s="8" customFormat="1" ht="15" x14ac:dyDescent="0.25">
      <c r="B24" s="159"/>
      <c r="C24" s="153" t="s">
        <v>88</v>
      </c>
      <c r="D24" s="28" t="s">
        <v>90</v>
      </c>
      <c r="E24" s="31">
        <v>1.74529</v>
      </c>
      <c r="F24" s="31">
        <v>1.7429600000000001</v>
      </c>
      <c r="G24" s="31">
        <v>1.2899999999999999E-3</v>
      </c>
      <c r="H24" s="31">
        <v>1.0399999999999999E-3</v>
      </c>
      <c r="I24" s="32"/>
      <c r="J24" s="25"/>
      <c r="K24" s="25"/>
      <c r="L24" s="25"/>
      <c r="M24" s="25"/>
      <c r="N24" s="23"/>
    </row>
    <row r="25" spans="2:14" s="8" customFormat="1" ht="15" x14ac:dyDescent="0.25">
      <c r="B25" s="159"/>
      <c r="C25" s="153" t="s">
        <v>88</v>
      </c>
      <c r="D25" s="28" t="s">
        <v>91</v>
      </c>
      <c r="E25" s="31">
        <v>0.24106</v>
      </c>
      <c r="F25" s="31">
        <v>0.24074000000000001</v>
      </c>
      <c r="G25" s="31">
        <v>1.8000000000000001E-4</v>
      </c>
      <c r="H25" s="31">
        <v>1.3999999999999999E-4</v>
      </c>
      <c r="I25" s="32"/>
      <c r="J25" s="25"/>
      <c r="K25" s="25"/>
      <c r="L25" s="25"/>
      <c r="M25" s="25"/>
      <c r="N25" s="23"/>
    </row>
    <row r="26" spans="2:14" s="8" customFormat="1" ht="15" x14ac:dyDescent="0.25">
      <c r="B26" s="159"/>
      <c r="C26" s="154" t="s">
        <v>88</v>
      </c>
      <c r="D26" s="28" t="s">
        <v>92</v>
      </c>
      <c r="E26" s="31">
        <v>0.22239999999999999</v>
      </c>
      <c r="F26" s="31">
        <v>0.22209999999999999</v>
      </c>
      <c r="G26" s="31">
        <v>1.7000000000000001E-4</v>
      </c>
      <c r="H26" s="31">
        <v>1.2999999999999999E-4</v>
      </c>
      <c r="I26" s="32"/>
      <c r="J26" s="25"/>
      <c r="K26" s="25"/>
      <c r="L26" s="25"/>
      <c r="M26" s="25"/>
      <c r="N26" s="23"/>
    </row>
    <row r="27" spans="2:14" s="8" customFormat="1" ht="15" x14ac:dyDescent="0.25">
      <c r="B27" s="159"/>
      <c r="C27" s="152" t="s">
        <v>93</v>
      </c>
      <c r="D27" s="28" t="s">
        <v>89</v>
      </c>
      <c r="E27" s="31">
        <v>2538.48</v>
      </c>
      <c r="F27" s="31">
        <v>2533.69</v>
      </c>
      <c r="G27" s="31">
        <v>3.44</v>
      </c>
      <c r="H27" s="31">
        <v>1.34</v>
      </c>
      <c r="I27" s="32"/>
    </row>
    <row r="28" spans="2:14" s="8" customFormat="1" ht="15" x14ac:dyDescent="0.25">
      <c r="B28" s="159"/>
      <c r="C28" s="153"/>
      <c r="D28" s="28" t="s">
        <v>90</v>
      </c>
      <c r="E28" s="33">
        <v>0.44423000000000001</v>
      </c>
      <c r="F28" s="33">
        <v>0.44340000000000002</v>
      </c>
      <c r="G28" s="33">
        <v>5.9999999999999995E-4</v>
      </c>
      <c r="H28" s="33">
        <v>2.3000000000000001E-4</v>
      </c>
      <c r="I28" s="32"/>
    </row>
    <row r="29" spans="2:14" s="8" customFormat="1" ht="15" x14ac:dyDescent="0.25">
      <c r="B29" s="159"/>
      <c r="C29" s="153"/>
      <c r="D29" s="28" t="s">
        <v>91</v>
      </c>
      <c r="E29" s="33">
        <v>0.20297000000000001</v>
      </c>
      <c r="F29" s="33">
        <v>0.20258000000000001</v>
      </c>
      <c r="G29" s="33">
        <v>2.7999999999999998E-4</v>
      </c>
      <c r="H29" s="33">
        <v>1.1E-4</v>
      </c>
      <c r="I29" s="32"/>
    </row>
    <row r="30" spans="2:14" s="8" customFormat="1" ht="15" x14ac:dyDescent="0.25">
      <c r="B30" s="159"/>
      <c r="C30" s="154"/>
      <c r="D30" s="28" t="s">
        <v>92</v>
      </c>
      <c r="E30" s="33">
        <v>0.18315999999999999</v>
      </c>
      <c r="F30" s="33">
        <v>0.18282000000000001</v>
      </c>
      <c r="G30" s="33">
        <v>2.5000000000000001E-4</v>
      </c>
      <c r="H30" s="33">
        <v>1E-4</v>
      </c>
      <c r="I30" s="32"/>
    </row>
    <row r="31" spans="2:14" s="8" customFormat="1" ht="15" x14ac:dyDescent="0.25">
      <c r="B31" s="159"/>
      <c r="C31" s="152" t="s">
        <v>94</v>
      </c>
      <c r="D31" s="28" t="s">
        <v>89</v>
      </c>
      <c r="E31" s="31">
        <v>2555.2800000000002</v>
      </c>
      <c r="F31" s="31">
        <v>2550.4899999999998</v>
      </c>
      <c r="G31" s="31">
        <v>3.44</v>
      </c>
      <c r="H31" s="31">
        <v>1.34</v>
      </c>
      <c r="I31" s="32"/>
    </row>
    <row r="32" spans="2:14" s="8" customFormat="1" ht="15" x14ac:dyDescent="0.25">
      <c r="B32" s="159"/>
      <c r="C32" s="153"/>
      <c r="D32" s="28" t="s">
        <v>90</v>
      </c>
      <c r="E32" s="33">
        <v>1.1562300000000001</v>
      </c>
      <c r="F32" s="33">
        <v>1.1540699999999999</v>
      </c>
      <c r="G32" s="33">
        <v>1.56E-3</v>
      </c>
      <c r="H32" s="33">
        <v>6.0999999999999997E-4</v>
      </c>
      <c r="I32" s="32"/>
    </row>
    <row r="33" spans="2:9" s="8" customFormat="1" ht="15" x14ac:dyDescent="0.25">
      <c r="B33" s="159"/>
      <c r="C33" s="153"/>
      <c r="D33" s="28" t="s">
        <v>91</v>
      </c>
      <c r="E33" s="33">
        <v>0.20430999999999999</v>
      </c>
      <c r="F33" s="34">
        <v>0.20393</v>
      </c>
      <c r="G33" s="33">
        <v>2.7999999999999998E-4</v>
      </c>
      <c r="H33" s="33">
        <v>1.1E-4</v>
      </c>
      <c r="I33" s="32"/>
    </row>
    <row r="34" spans="2:9" s="8" customFormat="1" ht="15" x14ac:dyDescent="0.25">
      <c r="B34" s="159"/>
      <c r="C34" s="154"/>
      <c r="D34" s="28" t="s">
        <v>92</v>
      </c>
      <c r="E34" s="33">
        <v>0.18437999999999999</v>
      </c>
      <c r="F34" s="33">
        <v>0.18403</v>
      </c>
      <c r="G34" s="33">
        <v>2.5000000000000001E-4</v>
      </c>
      <c r="H34" s="33">
        <v>1E-4</v>
      </c>
      <c r="I34" s="32"/>
    </row>
    <row r="35" spans="2:9" s="8" customFormat="1" ht="15" x14ac:dyDescent="0.25">
      <c r="B35" s="159"/>
      <c r="C35" s="152" t="s">
        <v>95</v>
      </c>
      <c r="D35" s="28" t="s">
        <v>89</v>
      </c>
      <c r="E35" s="31">
        <v>2939.29</v>
      </c>
      <c r="F35" s="31">
        <v>2935.18</v>
      </c>
      <c r="G35" s="31">
        <v>2.2799999999999998</v>
      </c>
      <c r="H35" s="31">
        <v>1.83</v>
      </c>
      <c r="I35" s="32"/>
    </row>
    <row r="36" spans="2:9" s="8" customFormat="1" ht="15" x14ac:dyDescent="0.25">
      <c r="B36" s="159"/>
      <c r="C36" s="153"/>
      <c r="D36" s="28" t="s">
        <v>90</v>
      </c>
      <c r="E36" s="33">
        <v>1.5570900000000001</v>
      </c>
      <c r="F36" s="33">
        <v>1.55491</v>
      </c>
      <c r="G36" s="33">
        <v>1.2099999999999999E-3</v>
      </c>
      <c r="H36" s="33">
        <v>9.7000000000000005E-4</v>
      </c>
      <c r="I36" s="32"/>
    </row>
    <row r="37" spans="2:9" s="8" customFormat="1" ht="15" x14ac:dyDescent="0.25">
      <c r="B37" s="159"/>
      <c r="C37" s="153"/>
      <c r="D37" s="28" t="s">
        <v>91</v>
      </c>
      <c r="E37" s="33">
        <v>0.23030999999999999</v>
      </c>
      <c r="F37" s="33">
        <v>0.22999</v>
      </c>
      <c r="G37" s="33">
        <v>1.8000000000000001E-4</v>
      </c>
      <c r="H37" s="33">
        <v>1.3999999999999999E-4</v>
      </c>
      <c r="I37" s="32"/>
    </row>
    <row r="38" spans="2:9" s="8" customFormat="1" ht="15" x14ac:dyDescent="0.25">
      <c r="B38" s="159"/>
      <c r="C38" s="154"/>
      <c r="D38" s="28" t="s">
        <v>92</v>
      </c>
      <c r="E38" s="33">
        <v>0.21448999999999999</v>
      </c>
      <c r="F38" s="33">
        <v>0.21418999999999999</v>
      </c>
      <c r="G38" s="33">
        <v>1.7000000000000001E-4</v>
      </c>
      <c r="H38" s="33">
        <v>1.2999999999999999E-4</v>
      </c>
      <c r="I38" s="32"/>
    </row>
    <row r="39" spans="2:9" s="8" customFormat="1" ht="15" x14ac:dyDescent="0.25">
      <c r="B39" s="159"/>
      <c r="C39" s="152" t="s">
        <v>96</v>
      </c>
      <c r="D39" s="28" t="s">
        <v>89</v>
      </c>
      <c r="E39" s="31">
        <v>2538.48</v>
      </c>
      <c r="F39" s="31">
        <v>2533.69</v>
      </c>
      <c r="G39" s="31">
        <v>3.44</v>
      </c>
      <c r="H39" s="31">
        <v>1.34</v>
      </c>
      <c r="I39" s="32"/>
    </row>
    <row r="40" spans="2:9" s="8" customFormat="1" ht="15" x14ac:dyDescent="0.25">
      <c r="B40" s="159"/>
      <c r="C40" s="153"/>
      <c r="D40" s="28" t="s">
        <v>97</v>
      </c>
      <c r="E40" s="33">
        <v>2.02135</v>
      </c>
      <c r="F40" s="33">
        <v>2.0175399999999999</v>
      </c>
      <c r="G40" s="33">
        <v>2.7399999999999998E-3</v>
      </c>
      <c r="H40" s="33">
        <v>1.07E-3</v>
      </c>
      <c r="I40" s="32"/>
    </row>
    <row r="41" spans="2:9" s="8" customFormat="1" ht="15" x14ac:dyDescent="0.25">
      <c r="B41" s="159"/>
      <c r="C41" s="153"/>
      <c r="D41" s="28" t="s">
        <v>91</v>
      </c>
      <c r="E41" s="33">
        <v>0.20297000000000001</v>
      </c>
      <c r="F41" s="33">
        <v>0.20258000000000001</v>
      </c>
      <c r="G41" s="33">
        <v>2.7999999999999998E-4</v>
      </c>
      <c r="H41" s="33">
        <v>1.1E-4</v>
      </c>
      <c r="I41" s="32"/>
    </row>
    <row r="42" spans="2:9" s="8" customFormat="1" ht="15" x14ac:dyDescent="0.25">
      <c r="B42" s="159"/>
      <c r="C42" s="154"/>
      <c r="D42" s="28" t="s">
        <v>92</v>
      </c>
      <c r="E42" s="33">
        <v>0.18315999999999999</v>
      </c>
      <c r="F42" s="33">
        <v>0.18282000000000001</v>
      </c>
      <c r="G42" s="33">
        <v>2.5000000000000001E-4</v>
      </c>
      <c r="H42" s="33">
        <v>1E-4</v>
      </c>
      <c r="I42" s="32"/>
    </row>
    <row r="43" spans="2:9" s="8" customFormat="1" ht="15" x14ac:dyDescent="0.25">
      <c r="B43" s="159"/>
      <c r="C43" s="152" t="s">
        <v>98</v>
      </c>
      <c r="D43" s="28" t="s">
        <v>89</v>
      </c>
      <c r="E43" s="31">
        <v>2555.2800000000002</v>
      </c>
      <c r="F43" s="31">
        <v>2550.4899999999998</v>
      </c>
      <c r="G43" s="31">
        <v>3.44</v>
      </c>
      <c r="H43" s="31">
        <v>1.34</v>
      </c>
      <c r="I43" s="32"/>
    </row>
    <row r="44" spans="2:9" s="8" customFormat="1" ht="15" x14ac:dyDescent="0.25">
      <c r="B44" s="159"/>
      <c r="C44" s="153"/>
      <c r="D44" s="28" t="s">
        <v>97</v>
      </c>
      <c r="E44" s="33">
        <v>2.0347300000000001</v>
      </c>
      <c r="F44" s="33">
        <v>2.0309200000000001</v>
      </c>
      <c r="G44" s="33">
        <v>2.7399999999999998E-3</v>
      </c>
      <c r="H44" s="33">
        <v>1.07E-3</v>
      </c>
      <c r="I44" s="32"/>
    </row>
    <row r="45" spans="2:9" s="8" customFormat="1" ht="15" x14ac:dyDescent="0.25">
      <c r="B45" s="159"/>
      <c r="C45" s="153"/>
      <c r="D45" s="28" t="s">
        <v>91</v>
      </c>
      <c r="E45" s="33">
        <v>0.20430999999999999</v>
      </c>
      <c r="F45" s="33">
        <v>0.20393</v>
      </c>
      <c r="G45" s="33">
        <v>2.7999999999999998E-4</v>
      </c>
      <c r="H45" s="33">
        <v>1.1E-4</v>
      </c>
      <c r="I45" s="32"/>
    </row>
    <row r="46" spans="2:9" s="8" customFormat="1" ht="15" x14ac:dyDescent="0.25">
      <c r="B46" s="159"/>
      <c r="C46" s="154"/>
      <c r="D46" s="28" t="s">
        <v>92</v>
      </c>
      <c r="E46" s="33">
        <v>0.18437999999999999</v>
      </c>
      <c r="F46" s="33">
        <v>0.18403</v>
      </c>
      <c r="G46" s="33">
        <v>2.5000000000000001E-4</v>
      </c>
      <c r="H46" s="33">
        <v>1E-4</v>
      </c>
      <c r="I46" s="32"/>
    </row>
    <row r="47" spans="2:9" s="8" customFormat="1" ht="15" x14ac:dyDescent="0.25">
      <c r="B47" s="159"/>
      <c r="C47" s="152" t="s">
        <v>99</v>
      </c>
      <c r="D47" s="28" t="s">
        <v>89</v>
      </c>
      <c r="E47" s="31">
        <v>2578.25</v>
      </c>
      <c r="F47" s="31">
        <v>2575.6999999999998</v>
      </c>
      <c r="G47" s="31">
        <v>1.17</v>
      </c>
      <c r="H47" s="31">
        <v>1.39</v>
      </c>
      <c r="I47" s="32"/>
    </row>
    <row r="48" spans="2:9" s="8" customFormat="1" ht="15" x14ac:dyDescent="0.25">
      <c r="B48" s="159"/>
      <c r="C48" s="153"/>
      <c r="D48" s="28" t="s">
        <v>90</v>
      </c>
      <c r="E48" s="33">
        <v>0.94440999999999997</v>
      </c>
      <c r="F48" s="33">
        <v>0.94347999999999999</v>
      </c>
      <c r="G48" s="33">
        <v>4.2999999999999999E-4</v>
      </c>
      <c r="H48" s="33">
        <v>5.1000000000000004E-4</v>
      </c>
      <c r="I48" s="32"/>
    </row>
    <row r="49" spans="2:9" s="8" customFormat="1" ht="15" x14ac:dyDescent="0.25">
      <c r="B49" s="159"/>
      <c r="C49" s="153"/>
      <c r="D49" s="28" t="s">
        <v>91</v>
      </c>
      <c r="E49" s="33">
        <v>0.19917000000000001</v>
      </c>
      <c r="F49" s="33">
        <v>0.19897000000000001</v>
      </c>
      <c r="G49" s="33">
        <v>9.0000000000000006E-5</v>
      </c>
      <c r="H49" s="33">
        <v>1.1E-4</v>
      </c>
      <c r="I49" s="32"/>
    </row>
    <row r="50" spans="2:9" s="8" customFormat="1" ht="15" x14ac:dyDescent="0.25">
      <c r="B50" s="159"/>
      <c r="C50" s="154"/>
      <c r="D50" s="28" t="s">
        <v>92</v>
      </c>
      <c r="E50" s="33">
        <v>0.18323999999999999</v>
      </c>
      <c r="F50" s="33">
        <v>0.18304999999999999</v>
      </c>
      <c r="G50" s="33">
        <v>8.0000000000000007E-5</v>
      </c>
      <c r="H50" s="33">
        <v>1E-4</v>
      </c>
      <c r="I50" s="32"/>
    </row>
    <row r="51" spans="2:9" s="8" customFormat="1" ht="15" x14ac:dyDescent="0.25">
      <c r="B51" s="159"/>
      <c r="C51" s="155" t="s">
        <v>100</v>
      </c>
      <c r="D51" s="28" t="s">
        <v>89</v>
      </c>
      <c r="E51" s="33">
        <v>2997.55</v>
      </c>
      <c r="F51" s="33">
        <v>2993.4</v>
      </c>
      <c r="G51" s="33">
        <v>2.31</v>
      </c>
      <c r="H51" s="33">
        <v>1.85</v>
      </c>
      <c r="I51" s="32"/>
    </row>
    <row r="52" spans="2:9" s="8" customFormat="1" ht="15" x14ac:dyDescent="0.25">
      <c r="B52" s="159"/>
      <c r="C52" s="156" t="s">
        <v>100</v>
      </c>
      <c r="D52" s="28" t="s">
        <v>90</v>
      </c>
      <c r="E52" s="33">
        <v>1.5435399999999999</v>
      </c>
      <c r="F52" s="33">
        <v>1.5414000000000001</v>
      </c>
      <c r="G52" s="33">
        <v>1.1900000000000001E-3</v>
      </c>
      <c r="H52" s="33">
        <v>9.5E-4</v>
      </c>
      <c r="I52" s="32"/>
    </row>
    <row r="53" spans="2:9" s="8" customFormat="1" ht="15" x14ac:dyDescent="0.25">
      <c r="B53" s="159"/>
      <c r="C53" s="156" t="s">
        <v>100</v>
      </c>
      <c r="D53" s="28" t="s">
        <v>91</v>
      </c>
      <c r="E53" s="33">
        <v>0.23257</v>
      </c>
      <c r="F53" s="33">
        <v>0.23225000000000001</v>
      </c>
      <c r="G53" s="33">
        <v>1.8000000000000001E-4</v>
      </c>
      <c r="H53" s="33">
        <v>1.3999999999999999E-4</v>
      </c>
      <c r="I53" s="32"/>
    </row>
    <row r="54" spans="2:9" s="8" customFormat="1" ht="15" x14ac:dyDescent="0.25">
      <c r="B54" s="160"/>
      <c r="C54" s="157" t="s">
        <v>100</v>
      </c>
      <c r="D54" s="28" t="s">
        <v>92</v>
      </c>
      <c r="E54" s="33">
        <v>0.21410999999999999</v>
      </c>
      <c r="F54" s="33">
        <v>0.21381</v>
      </c>
      <c r="G54" s="33">
        <v>1.6000000000000001E-4</v>
      </c>
      <c r="H54" s="33">
        <v>1.2999999999999999E-4</v>
      </c>
      <c r="I54" s="32"/>
    </row>
    <row r="55" spans="2:9" s="8" customFormat="1" ht="15" x14ac:dyDescent="0.25">
      <c r="B55" s="35"/>
      <c r="C55" s="35"/>
      <c r="D55" s="35"/>
      <c r="E55" s="36"/>
      <c r="F55" s="36"/>
      <c r="G55" s="36"/>
      <c r="H55" s="36"/>
    </row>
    <row r="56" spans="2:9" s="8" customFormat="1" ht="15" x14ac:dyDescent="0.25">
      <c r="B56" s="35"/>
      <c r="C56" s="35"/>
      <c r="D56" s="35"/>
      <c r="E56" s="36"/>
      <c r="F56" s="36"/>
      <c r="G56" s="36"/>
      <c r="H56" s="36"/>
    </row>
    <row r="57" spans="2:9" s="8" customFormat="1" ht="18" x14ac:dyDescent="0.35">
      <c r="B57" s="27" t="s">
        <v>80</v>
      </c>
      <c r="C57" s="27" t="s">
        <v>81</v>
      </c>
      <c r="D57" s="27" t="s">
        <v>82</v>
      </c>
      <c r="E57" s="28" t="s">
        <v>83</v>
      </c>
      <c r="F57" s="28" t="s">
        <v>84</v>
      </c>
      <c r="G57" s="37" t="s">
        <v>85</v>
      </c>
      <c r="H57" s="37" t="s">
        <v>86</v>
      </c>
    </row>
    <row r="58" spans="2:9" s="8" customFormat="1" ht="15" x14ac:dyDescent="0.25">
      <c r="B58" s="137" t="s">
        <v>101</v>
      </c>
      <c r="C58" s="152" t="s">
        <v>102</v>
      </c>
      <c r="D58" s="28" t="s">
        <v>89</v>
      </c>
      <c r="E58" s="38">
        <v>3192.76</v>
      </c>
      <c r="F58" s="38">
        <v>3127.67</v>
      </c>
      <c r="G58" s="38">
        <v>35.29</v>
      </c>
      <c r="H58" s="38">
        <v>29.8</v>
      </c>
      <c r="I58" s="32"/>
    </row>
    <row r="59" spans="2:9" s="8" customFormat="1" ht="15" x14ac:dyDescent="0.25">
      <c r="B59" s="138"/>
      <c r="C59" s="153"/>
      <c r="D59" s="28" t="s">
        <v>90</v>
      </c>
      <c r="E59" s="33">
        <v>2.3304800000000001</v>
      </c>
      <c r="F59" s="33">
        <v>2.2829700000000002</v>
      </c>
      <c r="G59" s="33">
        <v>2.5760000000000002E-2</v>
      </c>
      <c r="H59" s="33">
        <v>2.1749999999999999E-2</v>
      </c>
      <c r="I59" s="32"/>
    </row>
    <row r="60" spans="2:9" s="8" customFormat="1" ht="15" x14ac:dyDescent="0.25">
      <c r="B60" s="138"/>
      <c r="C60" s="153"/>
      <c r="D60" s="28" t="s">
        <v>91</v>
      </c>
      <c r="E60" s="33">
        <v>0.25657999999999997</v>
      </c>
      <c r="F60" s="33">
        <v>0.25135000000000002</v>
      </c>
      <c r="G60" s="33">
        <v>2.8400000000000001E-3</v>
      </c>
      <c r="H60" s="33">
        <v>2.3900000000000002E-3</v>
      </c>
      <c r="I60" s="32"/>
    </row>
    <row r="61" spans="2:9" s="8" customFormat="1" ht="15" x14ac:dyDescent="0.25">
      <c r="B61" s="138"/>
      <c r="C61" s="154"/>
      <c r="D61" s="28" t="s">
        <v>92</v>
      </c>
      <c r="E61" s="33">
        <v>0.24374999999999999</v>
      </c>
      <c r="F61" s="33">
        <v>0.23877999999999999</v>
      </c>
      <c r="G61" s="33">
        <v>2.6900000000000001E-3</v>
      </c>
      <c r="H61" s="33">
        <v>2.2799999999999999E-3</v>
      </c>
      <c r="I61" s="32"/>
    </row>
    <row r="62" spans="2:9" s="8" customFormat="1" ht="15" x14ac:dyDescent="0.25">
      <c r="B62" s="138"/>
      <c r="C62" s="152" t="s">
        <v>103</v>
      </c>
      <c r="D62" s="28" t="s">
        <v>89</v>
      </c>
      <c r="E62" s="38">
        <v>3181.43</v>
      </c>
      <c r="F62" s="38">
        <v>3149.67</v>
      </c>
      <c r="G62" s="38">
        <v>1.96</v>
      </c>
      <c r="H62" s="38">
        <v>29.8</v>
      </c>
      <c r="I62" s="32"/>
    </row>
    <row r="63" spans="2:9" s="8" customFormat="1" ht="15" x14ac:dyDescent="0.25">
      <c r="B63" s="138"/>
      <c r="C63" s="153"/>
      <c r="D63" s="28" t="s">
        <v>90</v>
      </c>
      <c r="E63" s="33">
        <v>2.54514</v>
      </c>
      <c r="F63" s="33">
        <v>2.51973</v>
      </c>
      <c r="G63" s="33">
        <v>1.57E-3</v>
      </c>
      <c r="H63" s="33">
        <v>2.384E-2</v>
      </c>
      <c r="I63" s="32"/>
    </row>
    <row r="64" spans="2:9" s="8" customFormat="1" ht="15" x14ac:dyDescent="0.25">
      <c r="B64" s="138"/>
      <c r="C64" s="153"/>
      <c r="D64" s="28" t="s">
        <v>91</v>
      </c>
      <c r="E64" s="33">
        <v>0.26085999999999998</v>
      </c>
      <c r="F64" s="33">
        <v>0.25825999999999999</v>
      </c>
      <c r="G64" s="33">
        <v>1.6000000000000001E-4</v>
      </c>
      <c r="H64" s="33">
        <v>2.4399999999999999E-3</v>
      </c>
      <c r="I64" s="32"/>
    </row>
    <row r="65" spans="2:9" s="8" customFormat="1" ht="15" x14ac:dyDescent="0.25">
      <c r="B65" s="138"/>
      <c r="C65" s="154"/>
      <c r="D65" s="28" t="s">
        <v>92</v>
      </c>
      <c r="E65" s="33">
        <v>0.24782000000000001</v>
      </c>
      <c r="F65" s="33">
        <v>0.24535000000000001</v>
      </c>
      <c r="G65" s="33">
        <v>1.4999999999999999E-4</v>
      </c>
      <c r="H65" s="33">
        <v>2.32E-3</v>
      </c>
      <c r="I65" s="32"/>
    </row>
    <row r="66" spans="2:9" s="8" customFormat="1" ht="15" x14ac:dyDescent="0.25">
      <c r="B66" s="138"/>
      <c r="C66" s="134" t="s">
        <v>104</v>
      </c>
      <c r="D66" s="28" t="s">
        <v>89</v>
      </c>
      <c r="E66" s="38">
        <v>3165.01</v>
      </c>
      <c r="F66" s="38">
        <v>3149.67</v>
      </c>
      <c r="G66" s="38">
        <v>7.5</v>
      </c>
      <c r="H66" s="38">
        <v>7.84</v>
      </c>
      <c r="I66" s="32"/>
    </row>
    <row r="67" spans="2:9" s="8" customFormat="1" ht="15" x14ac:dyDescent="0.25">
      <c r="B67" s="138"/>
      <c r="C67" s="135"/>
      <c r="D67" s="28" t="s">
        <v>90</v>
      </c>
      <c r="E67" s="33">
        <v>2.5401400000000001</v>
      </c>
      <c r="F67" s="33">
        <v>2.5278200000000002</v>
      </c>
      <c r="G67" s="33">
        <v>6.0200000000000002E-3</v>
      </c>
      <c r="H67" s="33">
        <v>6.2899999999999996E-3</v>
      </c>
      <c r="I67" s="32"/>
    </row>
    <row r="68" spans="2:9" s="8" customFormat="1" ht="15" x14ac:dyDescent="0.25">
      <c r="B68" s="138"/>
      <c r="C68" s="135"/>
      <c r="D68" s="28" t="s">
        <v>91</v>
      </c>
      <c r="E68" s="33">
        <v>0.25974999999999998</v>
      </c>
      <c r="F68" s="33">
        <v>0.25849</v>
      </c>
      <c r="G68" s="33">
        <v>6.2E-4</v>
      </c>
      <c r="H68" s="33">
        <v>6.4000000000000005E-4</v>
      </c>
      <c r="I68" s="32"/>
    </row>
    <row r="69" spans="2:9" s="8" customFormat="1" ht="15" x14ac:dyDescent="0.25">
      <c r="B69" s="138"/>
      <c r="C69" s="136"/>
      <c r="D69" s="28" t="s">
        <v>92</v>
      </c>
      <c r="E69" s="33">
        <v>0.24676999999999999</v>
      </c>
      <c r="F69" s="33">
        <v>0.24557000000000001</v>
      </c>
      <c r="G69" s="33">
        <v>5.9000000000000003E-4</v>
      </c>
      <c r="H69" s="33">
        <v>6.0999999999999997E-4</v>
      </c>
      <c r="I69" s="32"/>
    </row>
    <row r="70" spans="2:9" s="8" customFormat="1" ht="15" x14ac:dyDescent="0.25">
      <c r="B70" s="138"/>
      <c r="C70" s="143" t="s">
        <v>105</v>
      </c>
      <c r="D70" s="28" t="s">
        <v>89</v>
      </c>
      <c r="E70" s="38">
        <v>2969.07</v>
      </c>
      <c r="F70" s="38">
        <v>2925.03</v>
      </c>
      <c r="G70" s="38">
        <v>0.31</v>
      </c>
      <c r="H70" s="38">
        <v>43.73</v>
      </c>
      <c r="I70" s="32"/>
    </row>
    <row r="71" spans="2:9" s="8" customFormat="1" ht="15" x14ac:dyDescent="0.25">
      <c r="B71" s="138"/>
      <c r="C71" s="144"/>
      <c r="D71" s="28" t="s">
        <v>90</v>
      </c>
      <c r="E71" s="33">
        <v>2.51233</v>
      </c>
      <c r="F71" s="33">
        <v>2.4750700000000001</v>
      </c>
      <c r="G71" s="33">
        <v>2.5999999999999998E-4</v>
      </c>
      <c r="H71" s="33">
        <v>3.6999999999999998E-2</v>
      </c>
      <c r="I71" s="32"/>
    </row>
    <row r="72" spans="2:9" s="8" customFormat="1" ht="15" x14ac:dyDescent="0.25">
      <c r="B72" s="138"/>
      <c r="C72" s="144"/>
      <c r="D72" s="28" t="s">
        <v>91</v>
      </c>
      <c r="E72" s="33">
        <v>0.25164999999999998</v>
      </c>
      <c r="F72" s="33">
        <v>0.24792</v>
      </c>
      <c r="G72" s="33">
        <v>3.0000000000000001E-5</v>
      </c>
      <c r="H72" s="33">
        <v>3.7100000000000002E-3</v>
      </c>
      <c r="I72" s="32"/>
    </row>
    <row r="73" spans="2:9" s="8" customFormat="1" ht="15" x14ac:dyDescent="0.25">
      <c r="B73" s="138"/>
      <c r="C73" s="145"/>
      <c r="D73" s="28" t="s">
        <v>92</v>
      </c>
      <c r="E73" s="33">
        <v>0.23685999999999999</v>
      </c>
      <c r="F73" s="33">
        <v>0.23335</v>
      </c>
      <c r="G73" s="33">
        <v>2.0000000000000002E-5</v>
      </c>
      <c r="H73" s="33">
        <v>3.49E-3</v>
      </c>
      <c r="I73" s="32"/>
    </row>
    <row r="74" spans="2:9" s="8" customFormat="1" ht="15" x14ac:dyDescent="0.25">
      <c r="B74" s="138"/>
      <c r="C74" s="134" t="s">
        <v>106</v>
      </c>
      <c r="D74" s="28" t="s">
        <v>89</v>
      </c>
      <c r="E74" s="38">
        <v>3208.76</v>
      </c>
      <c r="F74" s="38">
        <v>3164.33</v>
      </c>
      <c r="G74" s="38">
        <v>0.31</v>
      </c>
      <c r="H74" s="38">
        <v>44.12</v>
      </c>
      <c r="I74" s="32"/>
    </row>
    <row r="75" spans="2:9" s="8" customFormat="1" ht="15" x14ac:dyDescent="0.25">
      <c r="B75" s="138"/>
      <c r="C75" s="135"/>
      <c r="D75" s="28" t="s">
        <v>90</v>
      </c>
      <c r="E75" s="33">
        <v>2.70553</v>
      </c>
      <c r="F75" s="33">
        <v>2.6680700000000002</v>
      </c>
      <c r="G75" s="33">
        <v>2.5999999999999998E-4</v>
      </c>
      <c r="H75" s="33">
        <v>3.7199999999999997E-2</v>
      </c>
      <c r="I75" s="32"/>
    </row>
    <row r="76" spans="2:9" s="8" customFormat="1" ht="15" x14ac:dyDescent="0.25">
      <c r="B76" s="138"/>
      <c r="C76" s="135"/>
      <c r="D76" s="28" t="s">
        <v>91</v>
      </c>
      <c r="E76" s="33">
        <v>0.26955000000000001</v>
      </c>
      <c r="F76" s="33">
        <v>0.26582</v>
      </c>
      <c r="G76" s="33">
        <v>3.0000000000000001E-5</v>
      </c>
      <c r="H76" s="33">
        <v>3.7100000000000002E-3</v>
      </c>
      <c r="I76" s="32"/>
    </row>
    <row r="77" spans="2:9" s="8" customFormat="1" ht="15" x14ac:dyDescent="0.25">
      <c r="B77" s="138"/>
      <c r="C77" s="136"/>
      <c r="D77" s="28" t="s">
        <v>92</v>
      </c>
      <c r="E77" s="33">
        <v>0.25337999999999999</v>
      </c>
      <c r="F77" s="33">
        <v>0.24987000000000001</v>
      </c>
      <c r="G77" s="33">
        <v>2.0000000000000002E-5</v>
      </c>
      <c r="H77" s="33">
        <v>3.48E-3</v>
      </c>
      <c r="I77" s="32"/>
    </row>
    <row r="78" spans="2:9" s="8" customFormat="1" ht="15" x14ac:dyDescent="0.25">
      <c r="B78" s="138"/>
      <c r="C78" s="143" t="s">
        <v>107</v>
      </c>
      <c r="D78" s="28" t="s">
        <v>89</v>
      </c>
      <c r="E78" s="38">
        <v>3229.2</v>
      </c>
      <c r="F78" s="38">
        <v>3216.38</v>
      </c>
      <c r="G78" s="38">
        <v>4.8099999999999996</v>
      </c>
      <c r="H78" s="38">
        <v>8.01</v>
      </c>
      <c r="I78" s="32"/>
    </row>
    <row r="79" spans="2:9" s="8" customFormat="1" ht="15" x14ac:dyDescent="0.25">
      <c r="B79" s="138"/>
      <c r="C79" s="144"/>
      <c r="D79" s="28" t="s">
        <v>90</v>
      </c>
      <c r="E79" s="33">
        <v>3.1752199999999999</v>
      </c>
      <c r="F79" s="33">
        <v>3.16262</v>
      </c>
      <c r="G79" s="33">
        <v>4.7299999999999998E-3</v>
      </c>
      <c r="H79" s="33">
        <v>7.8799999999999999E-3</v>
      </c>
      <c r="I79" s="32"/>
    </row>
    <row r="80" spans="2:9" s="8" customFormat="1" ht="15" x14ac:dyDescent="0.25">
      <c r="B80" s="138"/>
      <c r="C80" s="144"/>
      <c r="D80" s="28" t="s">
        <v>91</v>
      </c>
      <c r="E80" s="33">
        <v>0.28527000000000002</v>
      </c>
      <c r="F80" s="33">
        <v>0.28412999999999999</v>
      </c>
      <c r="G80" s="33">
        <v>4.2000000000000002E-4</v>
      </c>
      <c r="H80" s="33">
        <v>7.1000000000000002E-4</v>
      </c>
      <c r="I80" s="32"/>
    </row>
    <row r="81" spans="2:9" s="8" customFormat="1" ht="15" x14ac:dyDescent="0.25">
      <c r="B81" s="138"/>
      <c r="C81" s="145"/>
      <c r="D81" s="28" t="s">
        <v>92</v>
      </c>
      <c r="E81" s="33">
        <v>0.26815</v>
      </c>
      <c r="F81" s="33">
        <v>0.26708999999999999</v>
      </c>
      <c r="G81" s="33">
        <v>4.0000000000000002E-4</v>
      </c>
      <c r="H81" s="33">
        <v>6.7000000000000002E-4</v>
      </c>
      <c r="I81" s="32"/>
    </row>
    <row r="82" spans="2:9" s="8" customFormat="1" ht="15" x14ac:dyDescent="0.25">
      <c r="B82" s="138"/>
      <c r="C82" s="134" t="s">
        <v>108</v>
      </c>
      <c r="D82" s="28" t="s">
        <v>89</v>
      </c>
      <c r="E82" s="38">
        <v>3230.28</v>
      </c>
      <c r="F82" s="38">
        <v>3190</v>
      </c>
      <c r="G82" s="38">
        <v>3.29</v>
      </c>
      <c r="H82" s="38">
        <v>36.99</v>
      </c>
      <c r="I82" s="32"/>
    </row>
    <row r="83" spans="2:9" s="8" customFormat="1" ht="15" x14ac:dyDescent="0.25">
      <c r="B83" s="138"/>
      <c r="C83" s="135"/>
      <c r="D83" s="28" t="s">
        <v>90</v>
      </c>
      <c r="E83" s="33">
        <v>2.7585700000000002</v>
      </c>
      <c r="F83" s="33">
        <v>2.72417</v>
      </c>
      <c r="G83" s="33">
        <v>2.81E-3</v>
      </c>
      <c r="H83" s="33">
        <v>3.159E-2</v>
      </c>
      <c r="I83" s="32"/>
    </row>
    <row r="84" spans="2:9" s="8" customFormat="1" ht="15" x14ac:dyDescent="0.25">
      <c r="B84" s="138"/>
      <c r="C84" s="135"/>
      <c r="D84" s="28" t="s">
        <v>91</v>
      </c>
      <c r="E84" s="33">
        <v>0.27317999999999998</v>
      </c>
      <c r="F84" s="33">
        <v>0.26978000000000002</v>
      </c>
      <c r="G84" s="33">
        <v>2.7999999999999998E-4</v>
      </c>
      <c r="H84" s="33">
        <v>3.13E-3</v>
      </c>
      <c r="I84" s="32"/>
    </row>
    <row r="85" spans="2:9" s="8" customFormat="1" ht="15" x14ac:dyDescent="0.25">
      <c r="B85" s="138"/>
      <c r="C85" s="136"/>
      <c r="D85" s="28" t="s">
        <v>92</v>
      </c>
      <c r="E85" s="33">
        <v>0.25679000000000002</v>
      </c>
      <c r="F85" s="33">
        <v>0.25358999999999998</v>
      </c>
      <c r="G85" s="33">
        <v>2.5999999999999998E-4</v>
      </c>
      <c r="H85" s="33">
        <v>2.9399999999999999E-3</v>
      </c>
      <c r="I85" s="32"/>
    </row>
    <row r="86" spans="2:9" s="8" customFormat="1" ht="15" x14ac:dyDescent="0.25">
      <c r="B86" s="138"/>
      <c r="C86" s="146" t="s">
        <v>109</v>
      </c>
      <c r="D86" s="28" t="s">
        <v>89</v>
      </c>
      <c r="E86" s="38">
        <v>3181.43</v>
      </c>
      <c r="F86" s="38">
        <v>3171.09</v>
      </c>
      <c r="G86" s="38">
        <v>3.06</v>
      </c>
      <c r="H86" s="38">
        <v>7.29</v>
      </c>
      <c r="I86" s="32"/>
    </row>
    <row r="87" spans="2:9" s="8" customFormat="1" ht="15" x14ac:dyDescent="0.25">
      <c r="B87" s="138"/>
      <c r="C87" s="147" t="s">
        <v>109</v>
      </c>
      <c r="D87" s="28" t="s">
        <v>90</v>
      </c>
      <c r="E87" s="38">
        <v>2.7497199999999999</v>
      </c>
      <c r="F87" s="38">
        <v>2.74078</v>
      </c>
      <c r="G87" s="38">
        <v>2.64E-3</v>
      </c>
      <c r="H87" s="38">
        <v>6.3E-3</v>
      </c>
      <c r="I87" s="32"/>
    </row>
    <row r="88" spans="2:9" s="8" customFormat="1" ht="15" x14ac:dyDescent="0.25">
      <c r="B88" s="138"/>
      <c r="C88" s="147" t="s">
        <v>109</v>
      </c>
      <c r="D88" s="28" t="s">
        <v>91</v>
      </c>
      <c r="E88" s="33">
        <v>0.28105000000000002</v>
      </c>
      <c r="F88" s="33">
        <v>0.28012999999999999</v>
      </c>
      <c r="G88" s="33">
        <v>2.7E-4</v>
      </c>
      <c r="H88" s="33">
        <v>6.4000000000000005E-4</v>
      </c>
      <c r="I88" s="32"/>
    </row>
    <row r="89" spans="2:9" s="8" customFormat="1" ht="15" x14ac:dyDescent="0.25">
      <c r="B89" s="138"/>
      <c r="C89" s="148" t="s">
        <v>109</v>
      </c>
      <c r="D89" s="28" t="s">
        <v>92</v>
      </c>
      <c r="E89" s="33">
        <v>0.26418000000000003</v>
      </c>
      <c r="F89" s="33">
        <v>0.26332</v>
      </c>
      <c r="G89" s="33">
        <v>2.5000000000000001E-4</v>
      </c>
      <c r="H89" s="33">
        <v>6.0999999999999997E-4</v>
      </c>
      <c r="I89" s="32"/>
    </row>
    <row r="90" spans="2:9" s="8" customFormat="1" ht="15" x14ac:dyDescent="0.25">
      <c r="B90" s="138"/>
      <c r="C90" s="146" t="s">
        <v>110</v>
      </c>
      <c r="D90" s="28" t="s">
        <v>89</v>
      </c>
      <c r="E90" s="38">
        <v>3142.87</v>
      </c>
      <c r="F90" s="38">
        <v>3131.33</v>
      </c>
      <c r="G90" s="38">
        <v>3.41</v>
      </c>
      <c r="H90" s="38">
        <v>8.1300000000000008</v>
      </c>
      <c r="I90" s="32"/>
    </row>
    <row r="91" spans="2:9" s="8" customFormat="1" ht="15" x14ac:dyDescent="0.25">
      <c r="B91" s="138"/>
      <c r="C91" s="147" t="s">
        <v>110</v>
      </c>
      <c r="D91" s="28" t="s">
        <v>90</v>
      </c>
      <c r="E91" s="38">
        <v>2.1192600000000001</v>
      </c>
      <c r="F91" s="38">
        <v>2.1114899999999999</v>
      </c>
      <c r="G91" s="38">
        <v>2.3E-3</v>
      </c>
      <c r="H91" s="38">
        <v>5.4799999999999996E-3</v>
      </c>
      <c r="I91" s="32"/>
    </row>
    <row r="92" spans="2:9" s="8" customFormat="1" ht="15" x14ac:dyDescent="0.25">
      <c r="B92" s="138"/>
      <c r="C92" s="147" t="s">
        <v>110</v>
      </c>
      <c r="D92" s="28" t="s">
        <v>91</v>
      </c>
      <c r="E92" s="33">
        <v>0.24895</v>
      </c>
      <c r="F92" s="33">
        <v>0.24804000000000001</v>
      </c>
      <c r="G92" s="33">
        <v>2.7E-4</v>
      </c>
      <c r="H92" s="33">
        <v>6.4000000000000005E-4</v>
      </c>
      <c r="I92" s="32"/>
    </row>
    <row r="93" spans="2:9" s="8" customFormat="1" ht="15" x14ac:dyDescent="0.25">
      <c r="B93" s="138"/>
      <c r="C93" s="148" t="s">
        <v>110</v>
      </c>
      <c r="D93" s="39" t="s">
        <v>92</v>
      </c>
      <c r="E93" s="40">
        <v>0.23651</v>
      </c>
      <c r="F93" s="40">
        <v>0.23563999999999999</v>
      </c>
      <c r="G93" s="40">
        <v>2.5999999999999998E-4</v>
      </c>
      <c r="H93" s="40">
        <v>6.0999999999999997E-4</v>
      </c>
      <c r="I93" s="32"/>
    </row>
    <row r="94" spans="2:9" s="8" customFormat="1" ht="15" x14ac:dyDescent="0.25">
      <c r="B94" s="138"/>
      <c r="C94" s="149" t="s">
        <v>111</v>
      </c>
      <c r="D94" s="41" t="s">
        <v>89</v>
      </c>
      <c r="E94" s="42">
        <v>2947.62</v>
      </c>
      <c r="F94" s="42">
        <v>2929.08</v>
      </c>
      <c r="G94" s="42">
        <v>9.68</v>
      </c>
      <c r="H94" s="43">
        <v>8.8699999999999992</v>
      </c>
      <c r="I94" s="32"/>
    </row>
    <row r="95" spans="2:9" s="8" customFormat="1" ht="15" x14ac:dyDescent="0.25">
      <c r="B95" s="138"/>
      <c r="C95" s="150"/>
      <c r="D95" s="44" t="s">
        <v>90</v>
      </c>
      <c r="E95" s="33">
        <v>2.1935199999999999</v>
      </c>
      <c r="F95" s="33">
        <v>2.1797200000000001</v>
      </c>
      <c r="G95" s="33">
        <v>7.1999999999999998E-3</v>
      </c>
      <c r="H95" s="45">
        <v>6.6E-3</v>
      </c>
      <c r="I95" s="32"/>
    </row>
    <row r="96" spans="2:9" s="8" customFormat="1" ht="15" x14ac:dyDescent="0.25">
      <c r="B96" s="138"/>
      <c r="C96" s="150"/>
      <c r="D96" s="44" t="s">
        <v>91</v>
      </c>
      <c r="E96" s="33">
        <v>0.24227000000000001</v>
      </c>
      <c r="F96" s="33">
        <v>0.24074999999999999</v>
      </c>
      <c r="G96" s="33">
        <v>8.0000000000000004E-4</v>
      </c>
      <c r="H96" s="45">
        <v>7.2999999999999996E-4</v>
      </c>
      <c r="I96" s="32"/>
    </row>
    <row r="97" spans="2:14" s="8" customFormat="1" ht="15" x14ac:dyDescent="0.25">
      <c r="B97" s="138"/>
      <c r="C97" s="151"/>
      <c r="D97" s="46" t="s">
        <v>92</v>
      </c>
      <c r="E97" s="47">
        <v>0.2298</v>
      </c>
      <c r="F97" s="47">
        <v>0.22836000000000001</v>
      </c>
      <c r="G97" s="47">
        <v>7.5000000000000002E-4</v>
      </c>
      <c r="H97" s="48">
        <v>6.8999999999999997E-4</v>
      </c>
      <c r="I97" s="32"/>
    </row>
    <row r="98" spans="2:14" s="8" customFormat="1" ht="15" x14ac:dyDescent="0.25">
      <c r="B98" s="138"/>
      <c r="C98" s="134" t="s">
        <v>112</v>
      </c>
      <c r="D98" s="49" t="s">
        <v>89</v>
      </c>
      <c r="E98" s="50">
        <v>3153.9</v>
      </c>
      <c r="F98" s="50">
        <v>3135</v>
      </c>
      <c r="G98" s="50">
        <v>9.86</v>
      </c>
      <c r="H98" s="50">
        <v>9.0399999999999991</v>
      </c>
      <c r="I98" s="32"/>
    </row>
    <row r="99" spans="2:14" s="8" customFormat="1" ht="15" x14ac:dyDescent="0.25">
      <c r="B99" s="138"/>
      <c r="C99" s="135"/>
      <c r="D99" s="28" t="s">
        <v>90</v>
      </c>
      <c r="E99" s="33">
        <v>2.33969</v>
      </c>
      <c r="F99" s="33">
        <v>2.3256700000000001</v>
      </c>
      <c r="G99" s="33">
        <v>7.3200000000000001E-3</v>
      </c>
      <c r="H99" s="33">
        <v>6.7099999999999998E-3</v>
      </c>
      <c r="I99" s="32"/>
    </row>
    <row r="100" spans="2:14" s="8" customFormat="1" ht="15" x14ac:dyDescent="0.25">
      <c r="B100" s="138"/>
      <c r="C100" s="135"/>
      <c r="D100" s="28" t="s">
        <v>91</v>
      </c>
      <c r="E100" s="33">
        <v>0.25430000000000003</v>
      </c>
      <c r="F100" s="33">
        <v>0.25276999999999999</v>
      </c>
      <c r="G100" s="33">
        <v>8.0000000000000004E-4</v>
      </c>
      <c r="H100" s="33">
        <v>7.2999999999999996E-4</v>
      </c>
      <c r="I100" s="32"/>
    </row>
    <row r="101" spans="2:14" s="8" customFormat="1" ht="15" x14ac:dyDescent="0.25">
      <c r="B101" s="138"/>
      <c r="C101" s="136"/>
      <c r="D101" s="28" t="s">
        <v>92</v>
      </c>
      <c r="E101" s="33">
        <v>0.24157999999999999</v>
      </c>
      <c r="F101" s="33">
        <v>0.24013000000000001</v>
      </c>
      <c r="G101" s="33">
        <v>7.6000000000000004E-4</v>
      </c>
      <c r="H101" s="33">
        <v>6.8999999999999997E-4</v>
      </c>
      <c r="I101" s="32"/>
    </row>
    <row r="102" spans="2:14" s="8" customFormat="1" ht="15" x14ac:dyDescent="0.25">
      <c r="B102" s="138"/>
      <c r="C102" s="134" t="s">
        <v>113</v>
      </c>
      <c r="D102" s="28" t="s">
        <v>89</v>
      </c>
      <c r="E102" s="38">
        <v>3229.2</v>
      </c>
      <c r="F102" s="38">
        <v>3216.38</v>
      </c>
      <c r="G102" s="38">
        <v>4.8099999999999996</v>
      </c>
      <c r="H102" s="38">
        <v>8.01</v>
      </c>
      <c r="I102" s="32"/>
    </row>
    <row r="103" spans="2:14" s="8" customFormat="1" ht="15" x14ac:dyDescent="0.25">
      <c r="B103" s="138"/>
      <c r="C103" s="135"/>
      <c r="D103" s="28" t="s">
        <v>90</v>
      </c>
      <c r="E103" s="33">
        <v>3.1752199999999999</v>
      </c>
      <c r="F103" s="33">
        <v>3.16262</v>
      </c>
      <c r="G103" s="33">
        <v>4.7299999999999998E-3</v>
      </c>
      <c r="H103" s="33">
        <v>7.8799999999999999E-3</v>
      </c>
      <c r="I103" s="32"/>
    </row>
    <row r="104" spans="2:14" s="8" customFormat="1" ht="15" x14ac:dyDescent="0.25">
      <c r="B104" s="138"/>
      <c r="C104" s="135"/>
      <c r="D104" s="28" t="s">
        <v>91</v>
      </c>
      <c r="E104" s="33">
        <v>0.28527000000000002</v>
      </c>
      <c r="F104" s="33">
        <v>0.28412999999999999</v>
      </c>
      <c r="G104" s="33">
        <v>4.2000000000000002E-4</v>
      </c>
      <c r="H104" s="33">
        <v>7.1000000000000002E-4</v>
      </c>
      <c r="I104" s="32"/>
    </row>
    <row r="105" spans="2:14" s="8" customFormat="1" ht="15" x14ac:dyDescent="0.25">
      <c r="B105" s="138"/>
      <c r="C105" s="136"/>
      <c r="D105" s="28" t="s">
        <v>92</v>
      </c>
      <c r="E105" s="33">
        <v>0.26815</v>
      </c>
      <c r="F105" s="33">
        <v>0.26708999999999999</v>
      </c>
      <c r="G105" s="33">
        <v>4.0000000000000002E-4</v>
      </c>
      <c r="H105" s="33">
        <v>6.7000000000000002E-4</v>
      </c>
      <c r="I105" s="32"/>
    </row>
    <row r="106" spans="2:14" s="8" customFormat="1" ht="15" x14ac:dyDescent="0.25">
      <c r="B106" s="138"/>
      <c r="C106" s="134" t="s">
        <v>114</v>
      </c>
      <c r="D106" s="28" t="s">
        <v>89</v>
      </c>
      <c r="E106" s="38">
        <v>3230.28</v>
      </c>
      <c r="F106" s="38">
        <v>3190</v>
      </c>
      <c r="G106" s="38">
        <v>3.29</v>
      </c>
      <c r="H106" s="38">
        <v>36.99</v>
      </c>
      <c r="I106" s="32"/>
    </row>
    <row r="107" spans="2:14" s="35" customFormat="1" ht="15" x14ac:dyDescent="0.25">
      <c r="B107" s="138"/>
      <c r="C107" s="135"/>
      <c r="D107" s="28" t="s">
        <v>90</v>
      </c>
      <c r="E107" s="33">
        <v>2.7585700000000002</v>
      </c>
      <c r="F107" s="33">
        <v>2.72417</v>
      </c>
      <c r="G107" s="33">
        <v>2.81E-3</v>
      </c>
      <c r="H107" s="33">
        <v>3.159E-2</v>
      </c>
      <c r="I107" s="32"/>
      <c r="J107" s="8"/>
      <c r="K107" s="8"/>
      <c r="L107" s="8"/>
      <c r="M107" s="8"/>
      <c r="N107" s="8"/>
    </row>
    <row r="108" spans="2:14" s="35" customFormat="1" ht="15" x14ac:dyDescent="0.25">
      <c r="B108" s="138"/>
      <c r="C108" s="135"/>
      <c r="D108" s="28" t="s">
        <v>91</v>
      </c>
      <c r="E108" s="33">
        <v>0.27317999999999998</v>
      </c>
      <c r="F108" s="33">
        <v>0.26978000000000002</v>
      </c>
      <c r="G108" s="33">
        <v>2.7999999999999998E-4</v>
      </c>
      <c r="H108" s="33">
        <v>3.13E-3</v>
      </c>
      <c r="I108" s="32"/>
      <c r="J108" s="8"/>
      <c r="K108" s="8"/>
      <c r="L108" s="8"/>
      <c r="M108" s="8"/>
      <c r="N108" s="8"/>
    </row>
    <row r="109" spans="2:14" s="35" customFormat="1" ht="15" x14ac:dyDescent="0.25">
      <c r="B109" s="138"/>
      <c r="C109" s="136"/>
      <c r="D109" s="28" t="s">
        <v>92</v>
      </c>
      <c r="E109" s="33">
        <v>0.25679000000000002</v>
      </c>
      <c r="F109" s="33">
        <v>0.25358999999999998</v>
      </c>
      <c r="G109" s="33">
        <v>2.5999999999999998E-4</v>
      </c>
      <c r="H109" s="33">
        <v>2.9399999999999999E-3</v>
      </c>
      <c r="I109" s="32"/>
      <c r="J109" s="8"/>
      <c r="K109" s="8"/>
      <c r="L109" s="8"/>
      <c r="M109" s="8"/>
      <c r="N109" s="8"/>
    </row>
    <row r="110" spans="2:14" s="8" customFormat="1" ht="15" x14ac:dyDescent="0.25">
      <c r="B110" s="138"/>
      <c r="C110" s="134" t="s">
        <v>115</v>
      </c>
      <c r="D110" s="28" t="s">
        <v>89</v>
      </c>
      <c r="E110" s="38">
        <v>2944.82</v>
      </c>
      <c r="F110" s="38">
        <v>2933.33</v>
      </c>
      <c r="G110" s="38">
        <v>3.39</v>
      </c>
      <c r="H110" s="38">
        <v>8.09</v>
      </c>
      <c r="I110" s="32"/>
    </row>
    <row r="111" spans="2:14" s="8" customFormat="1" ht="15" x14ac:dyDescent="0.25">
      <c r="B111" s="138"/>
      <c r="C111" s="135"/>
      <c r="D111" s="28" t="s">
        <v>90</v>
      </c>
      <c r="E111" s="51"/>
      <c r="F111" s="51"/>
      <c r="G111" s="51"/>
      <c r="H111" s="51"/>
      <c r="I111" s="32"/>
    </row>
    <row r="112" spans="2:14" s="8" customFormat="1" ht="15" x14ac:dyDescent="0.25">
      <c r="B112" s="138"/>
      <c r="C112" s="135"/>
      <c r="D112" s="28" t="s">
        <v>91</v>
      </c>
      <c r="E112" s="33">
        <v>0.25966</v>
      </c>
      <c r="F112" s="33">
        <v>0.25863999999999998</v>
      </c>
      <c r="G112" s="33">
        <v>2.9999999999999997E-4</v>
      </c>
      <c r="H112" s="33">
        <v>7.1000000000000002E-4</v>
      </c>
      <c r="I112" s="32"/>
    </row>
    <row r="113" spans="2:9" s="8" customFormat="1" ht="15" x14ac:dyDescent="0.25">
      <c r="B113" s="138"/>
      <c r="C113" s="136"/>
      <c r="D113" s="28" t="s">
        <v>92</v>
      </c>
      <c r="E113" s="33">
        <v>0.24667</v>
      </c>
      <c r="F113" s="33">
        <v>0.24571000000000001</v>
      </c>
      <c r="G113" s="33">
        <v>2.7999999999999998E-4</v>
      </c>
      <c r="H113" s="33">
        <v>6.8000000000000005E-4</v>
      </c>
      <c r="I113" s="32"/>
    </row>
    <row r="114" spans="2:9" s="8" customFormat="1" ht="15" x14ac:dyDescent="0.25">
      <c r="B114" s="138"/>
      <c r="C114" s="134" t="s">
        <v>116</v>
      </c>
      <c r="D114" s="28" t="s">
        <v>89</v>
      </c>
      <c r="E114" s="38">
        <v>3224.56</v>
      </c>
      <c r="F114" s="38">
        <v>3171.09</v>
      </c>
      <c r="G114" s="38">
        <v>3.17</v>
      </c>
      <c r="H114" s="38">
        <v>50.31</v>
      </c>
      <c r="I114" s="32"/>
    </row>
    <row r="115" spans="2:9" ht="15" x14ac:dyDescent="0.25">
      <c r="B115" s="138"/>
      <c r="C115" s="135" t="s">
        <v>116</v>
      </c>
      <c r="D115" s="28" t="s">
        <v>90</v>
      </c>
      <c r="E115" s="38">
        <v>2.7536800000000001</v>
      </c>
      <c r="F115" s="38">
        <v>2.7080099999999998</v>
      </c>
      <c r="G115" s="38">
        <v>2.7000000000000001E-3</v>
      </c>
      <c r="H115" s="38">
        <v>4.2959999999999998E-2</v>
      </c>
      <c r="I115" s="32"/>
    </row>
    <row r="116" spans="2:9" ht="15" x14ac:dyDescent="0.25">
      <c r="B116" s="138"/>
      <c r="C116" s="135" t="s">
        <v>116</v>
      </c>
      <c r="D116" s="28" t="s">
        <v>91</v>
      </c>
      <c r="E116" s="33">
        <v>0.27503</v>
      </c>
      <c r="F116" s="33">
        <v>0.27046999999999999</v>
      </c>
      <c r="G116" s="33">
        <v>2.7E-4</v>
      </c>
      <c r="H116" s="33">
        <v>4.2900000000000004E-3</v>
      </c>
      <c r="I116" s="32"/>
    </row>
    <row r="117" spans="2:9" ht="15" x14ac:dyDescent="0.25">
      <c r="B117" s="138"/>
      <c r="C117" s="136" t="s">
        <v>116</v>
      </c>
      <c r="D117" s="28" t="s">
        <v>92</v>
      </c>
      <c r="E117" s="33">
        <v>0.25681999999999999</v>
      </c>
      <c r="F117" s="33">
        <v>0.25256000000000001</v>
      </c>
      <c r="G117" s="33">
        <v>2.5000000000000001E-4</v>
      </c>
      <c r="H117" s="33">
        <v>4.0099999999999997E-3</v>
      </c>
      <c r="I117" s="32"/>
    </row>
    <row r="118" spans="2:9" ht="15" x14ac:dyDescent="0.25">
      <c r="B118" s="138"/>
      <c r="C118" s="134" t="s">
        <v>117</v>
      </c>
      <c r="D118" s="28" t="s">
        <v>89</v>
      </c>
      <c r="E118" s="38">
        <v>3249.99</v>
      </c>
      <c r="F118" s="38">
        <v>3205.99</v>
      </c>
      <c r="G118" s="38">
        <v>0.81</v>
      </c>
      <c r="H118" s="38">
        <v>43.19</v>
      </c>
      <c r="I118" s="32"/>
    </row>
    <row r="119" spans="2:9" ht="15" x14ac:dyDescent="0.25">
      <c r="B119" s="138"/>
      <c r="C119" s="135"/>
      <c r="D119" s="28" t="s">
        <v>90</v>
      </c>
      <c r="E119" s="33">
        <v>2.7753899999999998</v>
      </c>
      <c r="F119" s="33">
        <v>2.7378200000000001</v>
      </c>
      <c r="G119" s="33">
        <v>6.8999999999999997E-4</v>
      </c>
      <c r="H119" s="33">
        <v>3.6880000000000003E-2</v>
      </c>
      <c r="I119" s="32"/>
    </row>
    <row r="120" spans="2:9" ht="15" x14ac:dyDescent="0.25">
      <c r="B120" s="138"/>
      <c r="C120" s="135"/>
      <c r="D120" s="28" t="s">
        <v>91</v>
      </c>
      <c r="E120" s="33">
        <v>0.27484999999999998</v>
      </c>
      <c r="F120" s="33">
        <v>0.27112999999999998</v>
      </c>
      <c r="G120" s="33">
        <v>6.9999999999999994E-5</v>
      </c>
      <c r="H120" s="33">
        <v>3.65E-3</v>
      </c>
      <c r="I120" s="32"/>
    </row>
    <row r="121" spans="2:9" ht="15" x14ac:dyDescent="0.25">
      <c r="B121" s="138"/>
      <c r="C121" s="136"/>
      <c r="D121" s="28" t="s">
        <v>92</v>
      </c>
      <c r="E121" s="33">
        <v>0.25835999999999998</v>
      </c>
      <c r="F121" s="33">
        <v>0.25485999999999998</v>
      </c>
      <c r="G121" s="33">
        <v>6.0000000000000002E-5</v>
      </c>
      <c r="H121" s="33">
        <v>3.4299999999999999E-3</v>
      </c>
      <c r="I121" s="32"/>
    </row>
    <row r="122" spans="2:9" ht="15" x14ac:dyDescent="0.25">
      <c r="B122" s="138"/>
      <c r="C122" s="134" t="s">
        <v>118</v>
      </c>
      <c r="D122" s="28" t="s">
        <v>89</v>
      </c>
      <c r="E122" s="38">
        <v>3159.51</v>
      </c>
      <c r="F122" s="38">
        <v>3113.99</v>
      </c>
      <c r="G122" s="38">
        <v>1.27</v>
      </c>
      <c r="H122" s="38">
        <v>44.24</v>
      </c>
      <c r="I122" s="32"/>
    </row>
    <row r="123" spans="2:9" ht="15" x14ac:dyDescent="0.25">
      <c r="B123" s="138"/>
      <c r="C123" s="135"/>
      <c r="D123" s="28" t="s">
        <v>90</v>
      </c>
      <c r="E123" s="33">
        <v>3.10669</v>
      </c>
      <c r="F123" s="33">
        <v>3.0619399999999999</v>
      </c>
      <c r="G123" s="33">
        <v>1.25E-3</v>
      </c>
      <c r="H123" s="33">
        <v>4.3499999999999997E-2</v>
      </c>
      <c r="I123" s="32"/>
    </row>
    <row r="124" spans="2:9" ht="15" x14ac:dyDescent="0.25">
      <c r="B124" s="138"/>
      <c r="C124" s="135"/>
      <c r="D124" s="28" t="s">
        <v>91</v>
      </c>
      <c r="E124" s="33">
        <v>0.27911000000000002</v>
      </c>
      <c r="F124" s="33">
        <v>0.27509</v>
      </c>
      <c r="G124" s="33">
        <v>1.1E-4</v>
      </c>
      <c r="H124" s="33">
        <v>3.9100000000000003E-3</v>
      </c>
      <c r="I124" s="32"/>
    </row>
    <row r="125" spans="2:9" ht="15" x14ac:dyDescent="0.25">
      <c r="B125" s="139"/>
      <c r="C125" s="136"/>
      <c r="D125" s="28" t="s">
        <v>92</v>
      </c>
      <c r="E125" s="33">
        <v>0.26235999999999998</v>
      </c>
      <c r="F125" s="33">
        <v>0.25857999999999998</v>
      </c>
      <c r="G125" s="33">
        <v>1.1E-4</v>
      </c>
      <c r="H125" s="33">
        <v>3.6700000000000001E-3</v>
      </c>
      <c r="I125" s="32"/>
    </row>
    <row r="126" spans="2:9" ht="15" x14ac:dyDescent="0.25">
      <c r="B126" s="52" t="s">
        <v>119</v>
      </c>
      <c r="C126" s="53"/>
      <c r="D126" s="54"/>
      <c r="E126" s="55"/>
      <c r="F126" s="55"/>
      <c r="G126" s="55"/>
      <c r="H126" s="55"/>
      <c r="I126" s="32"/>
    </row>
    <row r="127" spans="2:9" ht="15" x14ac:dyDescent="0.25">
      <c r="C127" s="35"/>
      <c r="D127" s="35"/>
      <c r="E127" s="36"/>
      <c r="F127" s="36"/>
      <c r="G127" s="36"/>
      <c r="H127" s="36"/>
    </row>
    <row r="128" spans="2:9" ht="15" x14ac:dyDescent="0.25">
      <c r="B128" s="35"/>
      <c r="C128" s="35"/>
      <c r="D128" s="35"/>
      <c r="E128" s="36"/>
      <c r="F128" s="36"/>
      <c r="G128" s="36"/>
      <c r="H128" s="36"/>
    </row>
    <row r="129" spans="2:9" ht="18" x14ac:dyDescent="0.35">
      <c r="B129" s="27" t="s">
        <v>80</v>
      </c>
      <c r="C129" s="27" t="s">
        <v>81</v>
      </c>
      <c r="D129" s="27" t="s">
        <v>82</v>
      </c>
      <c r="E129" s="28" t="s">
        <v>83</v>
      </c>
      <c r="F129" s="28" t="s">
        <v>84</v>
      </c>
      <c r="G129" s="29" t="s">
        <v>85</v>
      </c>
      <c r="H129" s="29" t="s">
        <v>86</v>
      </c>
    </row>
    <row r="130" spans="2:9" ht="15" x14ac:dyDescent="0.25">
      <c r="B130" s="137" t="s">
        <v>120</v>
      </c>
      <c r="C130" s="140" t="s">
        <v>121</v>
      </c>
      <c r="D130" s="28" t="s">
        <v>89</v>
      </c>
      <c r="E130" s="38">
        <v>2403.84</v>
      </c>
      <c r="F130" s="38">
        <v>2377.98</v>
      </c>
      <c r="G130" s="38">
        <v>6.82</v>
      </c>
      <c r="H130" s="38">
        <v>19.04</v>
      </c>
      <c r="I130" s="32"/>
    </row>
    <row r="131" spans="2:9" ht="15" x14ac:dyDescent="0.25">
      <c r="B131" s="138"/>
      <c r="C131" s="141"/>
      <c r="D131" s="28" t="s">
        <v>91</v>
      </c>
      <c r="E131" s="33">
        <v>0.34064</v>
      </c>
      <c r="F131" s="33">
        <v>0.33696999999999999</v>
      </c>
      <c r="G131" s="33">
        <v>9.7000000000000005E-4</v>
      </c>
      <c r="H131" s="33">
        <v>2.7000000000000001E-3</v>
      </c>
      <c r="I131" s="32"/>
    </row>
    <row r="132" spans="2:9" ht="15" x14ac:dyDescent="0.25">
      <c r="B132" s="138"/>
      <c r="C132" s="142"/>
      <c r="D132" s="28" t="s">
        <v>92</v>
      </c>
      <c r="E132" s="33">
        <v>0.32361000000000001</v>
      </c>
      <c r="F132" s="33">
        <v>0.32013000000000003</v>
      </c>
      <c r="G132" s="33">
        <v>9.2000000000000003E-4</v>
      </c>
      <c r="H132" s="33">
        <v>2.5600000000000002E-3</v>
      </c>
      <c r="I132" s="32"/>
    </row>
    <row r="133" spans="2:9" ht="15" x14ac:dyDescent="0.25">
      <c r="B133" s="138"/>
      <c r="C133" s="140" t="s">
        <v>122</v>
      </c>
      <c r="D133" s="28" t="s">
        <v>89</v>
      </c>
      <c r="E133" s="38">
        <v>2252.34</v>
      </c>
      <c r="F133" s="38">
        <v>2239.12</v>
      </c>
      <c r="G133" s="38">
        <v>0.6</v>
      </c>
      <c r="H133" s="38">
        <v>12.62</v>
      </c>
      <c r="I133" s="32"/>
    </row>
    <row r="134" spans="2:9" ht="15" x14ac:dyDescent="0.25">
      <c r="B134" s="138"/>
      <c r="C134" s="141"/>
      <c r="D134" s="28" t="s">
        <v>91</v>
      </c>
      <c r="E134" s="33">
        <v>0.33706000000000003</v>
      </c>
      <c r="F134" s="33">
        <v>0.33507999999999999</v>
      </c>
      <c r="G134" s="33">
        <v>9.0000000000000006E-5</v>
      </c>
      <c r="H134" s="33">
        <v>1.89E-3</v>
      </c>
      <c r="I134" s="32"/>
    </row>
    <row r="135" spans="2:9" ht="15" x14ac:dyDescent="0.25">
      <c r="B135" s="138"/>
      <c r="C135" s="142"/>
      <c r="D135" s="28" t="s">
        <v>92</v>
      </c>
      <c r="E135" s="33">
        <v>0.32019999999999998</v>
      </c>
      <c r="F135" s="33">
        <v>0.31831999999999999</v>
      </c>
      <c r="G135" s="33">
        <v>9.0000000000000006E-5</v>
      </c>
      <c r="H135" s="33">
        <v>1.7899999999999999E-3</v>
      </c>
      <c r="I135" s="32"/>
    </row>
    <row r="136" spans="2:9" ht="15" x14ac:dyDescent="0.25">
      <c r="B136" s="138"/>
      <c r="C136" s="140" t="s">
        <v>123</v>
      </c>
      <c r="D136" s="28" t="s">
        <v>89</v>
      </c>
      <c r="E136" s="38">
        <v>2883.26</v>
      </c>
      <c r="F136" s="38">
        <v>2632</v>
      </c>
      <c r="G136" s="38">
        <v>214.6</v>
      </c>
      <c r="H136" s="38">
        <v>36.659999999999997</v>
      </c>
      <c r="I136" s="32"/>
    </row>
    <row r="137" spans="2:9" ht="15" x14ac:dyDescent="0.25">
      <c r="B137" s="138"/>
      <c r="C137" s="141"/>
      <c r="D137" s="28" t="s">
        <v>91</v>
      </c>
      <c r="E137" s="33">
        <v>0.36276000000000003</v>
      </c>
      <c r="F137" s="33">
        <v>0.33115</v>
      </c>
      <c r="G137" s="33">
        <v>2.7E-2</v>
      </c>
      <c r="H137" s="33">
        <v>4.6100000000000004E-3</v>
      </c>
      <c r="I137" s="32"/>
    </row>
    <row r="138" spans="2:9" ht="15" x14ac:dyDescent="0.25">
      <c r="B138" s="138"/>
      <c r="C138" s="142"/>
      <c r="D138" s="28" t="s">
        <v>92</v>
      </c>
      <c r="E138" s="33">
        <v>0.34461999999999998</v>
      </c>
      <c r="F138" s="33">
        <v>0.31458999999999998</v>
      </c>
      <c r="G138" s="33">
        <v>2.5649999999999999E-2</v>
      </c>
      <c r="H138" s="33">
        <v>4.3800000000000002E-3</v>
      </c>
      <c r="I138" s="32"/>
    </row>
    <row r="139" spans="2:9" ht="15" x14ac:dyDescent="0.25">
      <c r="B139" s="138"/>
      <c r="C139" s="140" t="s">
        <v>124</v>
      </c>
      <c r="D139" s="28" t="s">
        <v>89</v>
      </c>
      <c r="E139" s="38">
        <v>3165.24</v>
      </c>
      <c r="F139" s="38">
        <v>3144.16</v>
      </c>
      <c r="G139" s="38">
        <v>7.56</v>
      </c>
      <c r="H139" s="38">
        <v>13.52</v>
      </c>
      <c r="I139" s="32"/>
    </row>
    <row r="140" spans="2:9" ht="15" x14ac:dyDescent="0.25">
      <c r="B140" s="138"/>
      <c r="C140" s="141"/>
      <c r="D140" s="28" t="s">
        <v>91</v>
      </c>
      <c r="E140" s="33">
        <v>0.37680999999999998</v>
      </c>
      <c r="F140" s="33">
        <v>0.37430999999999998</v>
      </c>
      <c r="G140" s="33">
        <v>8.9999999999999998E-4</v>
      </c>
      <c r="H140" s="33">
        <v>1.6100000000000001E-3</v>
      </c>
      <c r="I140" s="32"/>
    </row>
    <row r="141" spans="2:9" ht="15" x14ac:dyDescent="0.25">
      <c r="B141" s="138"/>
      <c r="C141" s="142"/>
      <c r="D141" s="28" t="s">
        <v>92</v>
      </c>
      <c r="E141" s="33">
        <v>0.35797000000000001</v>
      </c>
      <c r="F141" s="33">
        <v>0.35559000000000002</v>
      </c>
      <c r="G141" s="33">
        <v>8.4999999999999995E-4</v>
      </c>
      <c r="H141" s="33">
        <v>1.5299999999999999E-3</v>
      </c>
      <c r="I141" s="32"/>
    </row>
    <row r="142" spans="2:9" ht="15" x14ac:dyDescent="0.25">
      <c r="B142" s="138"/>
      <c r="C142" s="140" t="s">
        <v>125</v>
      </c>
      <c r="D142" s="28" t="s">
        <v>89</v>
      </c>
      <c r="E142" s="38">
        <v>3386.86</v>
      </c>
      <c r="F142" s="38">
        <v>3377.05</v>
      </c>
      <c r="G142" s="38">
        <v>3.42</v>
      </c>
      <c r="H142" s="38">
        <v>6.4</v>
      </c>
      <c r="I142" s="32"/>
    </row>
    <row r="143" spans="2:9" ht="15" x14ac:dyDescent="0.25">
      <c r="B143" s="138"/>
      <c r="C143" s="141"/>
      <c r="D143" s="28" t="s">
        <v>91</v>
      </c>
      <c r="E143" s="33">
        <v>0.3589</v>
      </c>
      <c r="F143" s="33">
        <v>0.35786000000000001</v>
      </c>
      <c r="G143" s="33">
        <v>3.6000000000000002E-4</v>
      </c>
      <c r="H143" s="33">
        <v>6.8000000000000005E-4</v>
      </c>
      <c r="I143" s="32"/>
    </row>
    <row r="144" spans="2:9" ht="15" x14ac:dyDescent="0.25">
      <c r="B144" s="138"/>
      <c r="C144" s="142"/>
      <c r="D144" s="28" t="s">
        <v>92</v>
      </c>
      <c r="E144" s="33">
        <v>0.34095999999999999</v>
      </c>
      <c r="F144" s="33">
        <v>0.33996999999999999</v>
      </c>
      <c r="G144" s="33">
        <v>3.4000000000000002E-4</v>
      </c>
      <c r="H144" s="33">
        <v>6.4000000000000005E-4</v>
      </c>
      <c r="I144" s="32"/>
    </row>
    <row r="145" spans="2:13" ht="15" x14ac:dyDescent="0.25">
      <c r="B145" s="138"/>
      <c r="C145" s="140" t="s">
        <v>126</v>
      </c>
      <c r="D145" s="28" t="s">
        <v>89</v>
      </c>
      <c r="E145" s="38">
        <v>2248.8200000000002</v>
      </c>
      <c r="F145" s="38">
        <v>2235.62</v>
      </c>
      <c r="G145" s="38">
        <v>0.6</v>
      </c>
      <c r="H145" s="38">
        <v>12.6</v>
      </c>
      <c r="I145" s="32"/>
    </row>
    <row r="146" spans="2:13" ht="15" x14ac:dyDescent="0.25">
      <c r="B146" s="138"/>
      <c r="C146" s="141"/>
      <c r="D146" s="28" t="s">
        <v>91</v>
      </c>
      <c r="E146" s="33">
        <v>0.33706000000000003</v>
      </c>
      <c r="F146" s="33">
        <v>0.33507999999999999</v>
      </c>
      <c r="G146" s="33">
        <v>9.0000000000000006E-5</v>
      </c>
      <c r="H146" s="33">
        <v>1.89E-3</v>
      </c>
      <c r="I146" s="32"/>
    </row>
    <row r="147" spans="2:13" ht="15" x14ac:dyDescent="0.25">
      <c r="B147" s="139"/>
      <c r="C147" s="142"/>
      <c r="D147" s="28" t="s">
        <v>92</v>
      </c>
      <c r="E147" s="33">
        <v>0.32019999999999998</v>
      </c>
      <c r="F147" s="33">
        <v>0.31831999999999999</v>
      </c>
      <c r="G147" s="33">
        <v>9.0000000000000006E-5</v>
      </c>
      <c r="H147" s="33">
        <v>1.7899999999999999E-3</v>
      </c>
      <c r="I147" s="32"/>
    </row>
    <row r="149" spans="2:13" ht="15" x14ac:dyDescent="0.2">
      <c r="B149" s="56"/>
      <c r="C149" s="56"/>
      <c r="D149" s="56"/>
      <c r="E149" s="56"/>
      <c r="F149" s="56"/>
      <c r="G149" s="56"/>
      <c r="H149" s="56"/>
      <c r="I149" s="56"/>
      <c r="J149" s="56"/>
      <c r="K149" s="56"/>
      <c r="L149" s="56"/>
      <c r="M149" s="56"/>
    </row>
    <row r="150" spans="2:13" ht="15.75" x14ac:dyDescent="0.2">
      <c r="B150" s="130" t="s">
        <v>127</v>
      </c>
      <c r="C150" s="130"/>
      <c r="D150" s="56"/>
      <c r="E150" s="56"/>
      <c r="F150" s="56"/>
      <c r="G150" s="56"/>
      <c r="H150" s="56"/>
      <c r="I150" s="56"/>
      <c r="J150" s="56"/>
      <c r="K150" s="56"/>
      <c r="L150" s="56"/>
      <c r="M150" s="56"/>
    </row>
    <row r="151" spans="2:13" ht="15" x14ac:dyDescent="0.2">
      <c r="B151" s="131" t="s">
        <v>128</v>
      </c>
      <c r="C151" s="131"/>
      <c r="D151" s="131"/>
      <c r="E151" s="131"/>
      <c r="F151" s="131"/>
      <c r="G151" s="131"/>
      <c r="H151" s="131"/>
      <c r="I151" s="131"/>
      <c r="J151" s="131"/>
      <c r="K151" s="131"/>
      <c r="L151" s="131"/>
      <c r="M151" s="57"/>
    </row>
    <row r="152" spans="2:13" ht="16.5" customHeight="1" x14ac:dyDescent="0.2">
      <c r="B152" s="132" t="s">
        <v>129</v>
      </c>
      <c r="C152" s="133"/>
      <c r="D152" s="133"/>
      <c r="E152" s="133"/>
      <c r="F152" s="133"/>
      <c r="G152" s="133"/>
      <c r="H152" s="133"/>
      <c r="I152" s="133"/>
      <c r="J152" s="133"/>
      <c r="K152" s="133"/>
      <c r="L152" s="133"/>
      <c r="M152" s="25"/>
    </row>
    <row r="153" spans="2:13" ht="29.25" customHeight="1" x14ac:dyDescent="0.2">
      <c r="B153" s="131" t="s">
        <v>130</v>
      </c>
      <c r="C153" s="131"/>
      <c r="D153" s="131"/>
      <c r="E153" s="131"/>
      <c r="F153" s="131"/>
      <c r="G153" s="131"/>
      <c r="H153" s="131"/>
      <c r="I153" s="131"/>
      <c r="J153" s="131"/>
      <c r="K153" s="131"/>
      <c r="L153" s="131"/>
      <c r="M153" s="57"/>
    </row>
    <row r="154" spans="2:13" s="8" customFormat="1" ht="115.5" customHeight="1" x14ac:dyDescent="0.2">
      <c r="B154" s="128" t="s">
        <v>131</v>
      </c>
      <c r="C154" s="128"/>
      <c r="D154" s="128"/>
      <c r="E154" s="128"/>
      <c r="F154" s="128"/>
      <c r="G154" s="128"/>
      <c r="H154" s="128"/>
      <c r="I154" s="128"/>
      <c r="J154" s="128"/>
      <c r="K154" s="128"/>
      <c r="L154" s="128"/>
      <c r="M154" s="57"/>
    </row>
    <row r="155" spans="2:13" ht="21.75" customHeight="1" x14ac:dyDescent="0.2"/>
    <row r="156" spans="2:13" s="8" customFormat="1" ht="15" x14ac:dyDescent="0.2">
      <c r="B156" s="131" t="s">
        <v>132</v>
      </c>
      <c r="C156" s="131"/>
      <c r="D156" s="131"/>
      <c r="E156" s="131"/>
      <c r="F156" s="131"/>
      <c r="G156" s="131"/>
      <c r="H156" s="131"/>
      <c r="I156" s="131"/>
      <c r="J156" s="131"/>
      <c r="K156" s="131"/>
      <c r="L156" s="131"/>
      <c r="M156" s="57"/>
    </row>
    <row r="157" spans="2:13" ht="73.5" customHeight="1" x14ac:dyDescent="0.2">
      <c r="B157" s="128" t="s">
        <v>133</v>
      </c>
      <c r="C157" s="128"/>
      <c r="D157" s="128"/>
      <c r="E157" s="128"/>
      <c r="F157" s="128"/>
      <c r="G157" s="128"/>
      <c r="H157" s="128"/>
      <c r="I157" s="128"/>
      <c r="J157" s="128"/>
      <c r="K157" s="128"/>
      <c r="L157" s="128"/>
      <c r="M157" s="57"/>
    </row>
    <row r="159" spans="2:13" s="8" customFormat="1" ht="20.25" customHeight="1" x14ac:dyDescent="0.2">
      <c r="B159" s="129" t="s">
        <v>134</v>
      </c>
      <c r="C159" s="129"/>
      <c r="D159" s="129"/>
      <c r="E159" s="129"/>
      <c r="F159" s="129"/>
      <c r="G159" s="129"/>
      <c r="H159" s="129"/>
      <c r="I159" s="129"/>
      <c r="J159" s="129"/>
      <c r="K159" s="129"/>
      <c r="L159" s="129"/>
      <c r="M159" s="129"/>
    </row>
  </sheetData>
  <mergeCells count="59">
    <mergeCell ref="B15:M15"/>
    <mergeCell ref="A1:F1"/>
    <mergeCell ref="G1:L1"/>
    <mergeCell ref="M1:R1"/>
    <mergeCell ref="A2:F2"/>
    <mergeCell ref="B8:M8"/>
    <mergeCell ref="B10:M10"/>
    <mergeCell ref="B11:M11"/>
    <mergeCell ref="B12:M12"/>
    <mergeCell ref="N12:Y12"/>
    <mergeCell ref="B13:M13"/>
    <mergeCell ref="B14:M14"/>
    <mergeCell ref="B16:M16"/>
    <mergeCell ref="B17:M17"/>
    <mergeCell ref="B18:M18"/>
    <mergeCell ref="B19:M19"/>
    <mergeCell ref="B20:M20"/>
    <mergeCell ref="C39:C42"/>
    <mergeCell ref="C43:C46"/>
    <mergeCell ref="C47:C50"/>
    <mergeCell ref="C51:C54"/>
    <mergeCell ref="B58:B125"/>
    <mergeCell ref="C58:C61"/>
    <mergeCell ref="C62:C65"/>
    <mergeCell ref="C66:C69"/>
    <mergeCell ref="C70:C73"/>
    <mergeCell ref="C74:C77"/>
    <mergeCell ref="B23:B54"/>
    <mergeCell ref="C23:C26"/>
    <mergeCell ref="C27:C30"/>
    <mergeCell ref="C31:C34"/>
    <mergeCell ref="C35:C38"/>
    <mergeCell ref="C122:C125"/>
    <mergeCell ref="C78:C81"/>
    <mergeCell ref="C82:C85"/>
    <mergeCell ref="C86:C89"/>
    <mergeCell ref="C90:C93"/>
    <mergeCell ref="C94:C97"/>
    <mergeCell ref="C98:C101"/>
    <mergeCell ref="C102:C105"/>
    <mergeCell ref="C106:C109"/>
    <mergeCell ref="C110:C113"/>
    <mergeCell ref="C114:C117"/>
    <mergeCell ref="C118:C121"/>
    <mergeCell ref="B130:B147"/>
    <mergeCell ref="C130:C132"/>
    <mergeCell ref="C133:C135"/>
    <mergeCell ref="C136:C138"/>
    <mergeCell ref="C139:C141"/>
    <mergeCell ref="C142:C144"/>
    <mergeCell ref="C145:C147"/>
    <mergeCell ref="B157:L157"/>
    <mergeCell ref="B159:M159"/>
    <mergeCell ref="B150:C150"/>
    <mergeCell ref="B151:L151"/>
    <mergeCell ref="B152:L152"/>
    <mergeCell ref="B153:L153"/>
    <mergeCell ref="B154:L154"/>
    <mergeCell ref="B156:L156"/>
  </mergeCells>
  <conditionalFormatting sqref="I130:I147">
    <cfRule type="expression" dxfId="5" priority="3" stopIfTrue="1">
      <formula>NOT(I130="")</formula>
    </cfRule>
  </conditionalFormatting>
  <conditionalFormatting sqref="I58:I126">
    <cfRule type="expression" dxfId="4" priority="2" stopIfTrue="1">
      <formula>NOT(I58="")</formula>
    </cfRule>
  </conditionalFormatting>
  <conditionalFormatting sqref="I23:I54">
    <cfRule type="expression" dxfId="3" priority="1" stopIfTrue="1">
      <formula>NOT(I23="")</formula>
    </cfRule>
  </conditionalFormatting>
  <hyperlinks>
    <hyperlink ref="B152:L152" location="Conversions!A1" display="Defra provide a specific conversion table at the back of these listings to allow organisations to convert the conversion factors into different units where required.   Please see the ‘conversions’ listing." xr:uid="{6C19E9E3-4131-4C0D-A4D9-8D639ACA79CD}"/>
    <hyperlink ref="A3" location="Index!A1" display="Index" xr:uid="{2FE56A63-BEBE-4C10-8884-000E169052FC}"/>
    <hyperlink ref="B20:M20" location="'Outside of scopes'!A1" display="(For more information refer to the ‘outside of scopes’ tab for guidance)." xr:uid="{072CBA26-AF80-41F3-913E-0073E08FA4A5}"/>
    <hyperlink ref="B12:M12" r:id="rId1" display="●  'Diesel (average biofuel blend)'/'diesel (100% mineral oil)' - typically organisations purchasing forecourt fuel should use 'diesel (average biofuel blend)'. It should be noted that any fuel an organisation reports in Scope 1 that has biofuel content m" xr:uid="{1A1742F8-0B72-4D65-9556-0591247CC500}"/>
  </hyperlinks>
  <pageMargins left="0.7" right="0.7" top="0.75" bottom="0.75" header="0.3" footer="0.3"/>
  <pageSetup paperSize="9" scale="35" fitToHeight="0" orientation="landscape" r:id="rId2"/>
  <headerFooter alignWithMargins="0">
    <oddFooter>&amp;LV7DYVKSSWXFR-819035126-97</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E9617-6B7A-4DD2-A2F5-3AC1DAE8D33B}">
  <sheetPr codeName="Sheet5">
    <tabColor theme="9" tint="0.39997558519241921"/>
    <pageSetUpPr fitToPage="1"/>
  </sheetPr>
  <dimension ref="A1:AX100"/>
  <sheetViews>
    <sheetView showGridLines="0" zoomScaleNormal="100" workbookViewId="0">
      <selection activeCell="C55" sqref="C55:C56"/>
    </sheetView>
  </sheetViews>
  <sheetFormatPr baseColWidth="10" defaultColWidth="11.140625" defaultRowHeight="12.75" x14ac:dyDescent="0.2"/>
  <cols>
    <col min="1" max="1" width="5.5703125" style="9" customWidth="1"/>
    <col min="2" max="2" width="16.5703125" style="9" customWidth="1"/>
    <col min="3" max="3" width="23.42578125" style="9" customWidth="1"/>
    <col min="4" max="4" width="19.28515625" style="9" customWidth="1"/>
    <col min="5" max="5" width="13.42578125" style="9" customWidth="1"/>
    <col min="6" max="6" width="33.42578125" style="9" customWidth="1"/>
    <col min="7" max="7" width="17.5703125" style="9" customWidth="1"/>
    <col min="8" max="11" width="11.140625" style="9"/>
    <col min="12" max="12" width="11.140625" style="9" customWidth="1"/>
    <col min="13" max="13" width="12.5703125" style="9" customWidth="1"/>
    <col min="14" max="16384" width="11.140625" style="9"/>
  </cols>
  <sheetData>
    <row r="1" spans="1:50" s="7" customFormat="1" ht="11.25" x14ac:dyDescent="0.2">
      <c r="A1" s="162" t="s">
        <v>57</v>
      </c>
      <c r="B1" s="162"/>
      <c r="C1" s="162"/>
      <c r="D1" s="162"/>
      <c r="E1" s="162"/>
      <c r="F1" s="162"/>
      <c r="G1" s="6"/>
      <c r="H1" s="6"/>
      <c r="I1" s="6"/>
      <c r="J1" s="6"/>
      <c r="K1" s="6"/>
      <c r="L1" s="6"/>
      <c r="M1" s="6"/>
    </row>
    <row r="2" spans="1:50" ht="21" x14ac:dyDescent="0.35">
      <c r="A2" s="163" t="s">
        <v>135</v>
      </c>
      <c r="B2" s="163"/>
      <c r="C2" s="163"/>
      <c r="D2" s="163"/>
      <c r="E2" s="163"/>
      <c r="F2" s="163"/>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50" x14ac:dyDescent="0.2">
      <c r="A3" s="10" t="s">
        <v>59</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0" s="13" customFormat="1" ht="7.5" thickBot="1" x14ac:dyDescent="0.2">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ht="20.45" customHeight="1" thickTop="1" x14ac:dyDescent="0.2">
      <c r="A5" s="8"/>
      <c r="B5" s="58" t="s">
        <v>60</v>
      </c>
      <c r="C5" s="59" t="s">
        <v>135</v>
      </c>
      <c r="D5" s="14" t="s">
        <v>61</v>
      </c>
      <c r="E5" s="16">
        <v>44713</v>
      </c>
      <c r="F5" s="17" t="s">
        <v>62</v>
      </c>
      <c r="G5" s="16" t="s">
        <v>63</v>
      </c>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row>
    <row r="6" spans="1:50" ht="13.5" thickBot="1" x14ac:dyDescent="0.25">
      <c r="A6" s="8"/>
      <c r="B6" s="60" t="s">
        <v>64</v>
      </c>
      <c r="C6" s="61" t="s">
        <v>65</v>
      </c>
      <c r="D6" s="60" t="s">
        <v>66</v>
      </c>
      <c r="E6" s="62">
        <v>1</v>
      </c>
      <c r="F6" s="20" t="s">
        <v>67</v>
      </c>
      <c r="G6" s="22">
        <v>2021</v>
      </c>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row>
    <row r="7" spans="1:50" ht="14.25" thickTop="1" thickBot="1" x14ac:dyDescent="0.25">
      <c r="A7" s="8"/>
      <c r="B7" s="177"/>
      <c r="C7" s="178"/>
      <c r="D7" s="178"/>
      <c r="E7" s="178"/>
      <c r="F7" s="178"/>
      <c r="G7" s="178"/>
      <c r="H7" s="178"/>
      <c r="I7" s="178"/>
      <c r="J7" s="178"/>
      <c r="K7" s="178"/>
      <c r="L7" s="178"/>
      <c r="M7" s="17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row r="8" spans="1:50" ht="36.75" customHeight="1" thickTop="1" thickBot="1" x14ac:dyDescent="0.25">
      <c r="A8" s="8"/>
      <c r="B8" s="179" t="s">
        <v>136</v>
      </c>
      <c r="C8" s="180"/>
      <c r="D8" s="180"/>
      <c r="E8" s="180"/>
      <c r="F8" s="180"/>
      <c r="G8" s="180"/>
      <c r="H8" s="180"/>
      <c r="I8" s="180"/>
      <c r="J8" s="180"/>
      <c r="K8" s="180"/>
      <c r="L8" s="180"/>
      <c r="M8" s="181"/>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row>
    <row r="9" spans="1:50" ht="13.5" thickTop="1" x14ac:dyDescent="0.2">
      <c r="A9" s="8"/>
      <c r="B9" s="63"/>
      <c r="C9" s="63"/>
      <c r="D9" s="63"/>
      <c r="E9" s="63"/>
      <c r="F9" s="63"/>
      <c r="G9" s="63"/>
      <c r="H9" s="63"/>
      <c r="I9" s="63"/>
      <c r="J9" s="63"/>
      <c r="K9" s="63"/>
      <c r="L9" s="63"/>
      <c r="M9" s="63"/>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row>
    <row r="10" spans="1:50" s="8" customFormat="1" ht="19.5" customHeight="1" x14ac:dyDescent="0.2">
      <c r="B10" s="167" t="s">
        <v>69</v>
      </c>
      <c r="C10" s="167"/>
      <c r="D10" s="167"/>
      <c r="E10" s="167"/>
      <c r="F10" s="167"/>
      <c r="G10" s="167"/>
      <c r="H10" s="167"/>
      <c r="I10" s="167"/>
      <c r="J10" s="167"/>
      <c r="K10" s="167"/>
      <c r="L10" s="167"/>
      <c r="M10" s="167"/>
    </row>
    <row r="11" spans="1:50" s="8" customFormat="1" ht="36" customHeight="1" x14ac:dyDescent="0.2">
      <c r="B11" s="128" t="s">
        <v>137</v>
      </c>
      <c r="C11" s="128"/>
      <c r="D11" s="128"/>
      <c r="E11" s="128"/>
      <c r="F11" s="128"/>
      <c r="G11" s="128"/>
      <c r="H11" s="128"/>
      <c r="I11" s="128"/>
      <c r="J11" s="128"/>
      <c r="K11" s="128"/>
      <c r="L11" s="128"/>
      <c r="M11" s="128"/>
    </row>
    <row r="12" spans="1:50" s="8" customFormat="1" ht="80.099999999999994" customHeight="1" x14ac:dyDescent="0.2">
      <c r="B12" s="128" t="s">
        <v>138</v>
      </c>
      <c r="C12" s="128"/>
      <c r="D12" s="128"/>
      <c r="E12" s="128"/>
      <c r="F12" s="128"/>
      <c r="G12" s="128"/>
      <c r="H12" s="128"/>
      <c r="I12" s="128"/>
      <c r="J12" s="128"/>
      <c r="K12" s="128"/>
      <c r="L12" s="128"/>
      <c r="M12" s="128"/>
    </row>
    <row r="13" spans="1:50" ht="15.6" customHeight="1" x14ac:dyDescent="0.2">
      <c r="A13" s="8"/>
      <c r="B13" s="175" t="s">
        <v>139</v>
      </c>
      <c r="C13" s="175"/>
      <c r="D13" s="175"/>
      <c r="E13" s="175"/>
      <c r="F13" s="175"/>
      <c r="G13" s="175"/>
      <c r="H13" s="175"/>
      <c r="I13" s="175"/>
      <c r="J13" s="175"/>
      <c r="K13" s="175"/>
      <c r="L13" s="175"/>
      <c r="M13" s="175"/>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row>
    <row r="14" spans="1:50" ht="15" x14ac:dyDescent="0.2">
      <c r="A14" s="8"/>
      <c r="B14" s="64"/>
      <c r="C14" s="64"/>
      <c r="D14" s="64"/>
      <c r="E14" s="64"/>
      <c r="F14" s="64"/>
      <c r="G14" s="64"/>
      <c r="H14" s="64"/>
      <c r="I14" s="64"/>
      <c r="J14" s="64"/>
      <c r="K14" s="64"/>
      <c r="L14" s="64"/>
      <c r="M14" s="64"/>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row>
    <row r="15" spans="1:50" ht="15.75" x14ac:dyDescent="0.2">
      <c r="A15" s="8"/>
      <c r="B15" s="65" t="s">
        <v>140</v>
      </c>
      <c r="C15" s="57"/>
      <c r="D15" s="57"/>
      <c r="E15" s="57"/>
      <c r="F15" s="57"/>
      <c r="G15" s="57"/>
      <c r="H15" s="57"/>
      <c r="I15" s="57"/>
      <c r="J15" s="57"/>
      <c r="K15" s="57"/>
      <c r="L15" s="57"/>
      <c r="M15" s="57"/>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row>
    <row r="16" spans="1:50" ht="22.9" customHeight="1" x14ac:dyDescent="0.2">
      <c r="A16" s="8"/>
      <c r="B16" s="128" t="s">
        <v>141</v>
      </c>
      <c r="C16" s="128"/>
      <c r="D16" s="128"/>
      <c r="E16" s="128"/>
      <c r="F16" s="128"/>
      <c r="G16" s="128"/>
      <c r="H16" s="128"/>
      <c r="I16" s="128"/>
      <c r="J16" s="128"/>
      <c r="K16" s="128"/>
      <c r="L16" s="128"/>
      <c r="M16" s="12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row>
    <row r="17" spans="2:13" s="8" customFormat="1" ht="21.75" customHeight="1" x14ac:dyDescent="0.2">
      <c r="B17" s="128" t="s">
        <v>142</v>
      </c>
      <c r="C17" s="128"/>
      <c r="D17" s="128"/>
      <c r="E17" s="128"/>
      <c r="F17" s="128"/>
      <c r="G17" s="128"/>
      <c r="H17" s="128"/>
      <c r="I17" s="128"/>
      <c r="J17" s="128"/>
      <c r="K17" s="128"/>
      <c r="L17" s="128"/>
      <c r="M17" s="128"/>
    </row>
    <row r="18" spans="2:13" s="8" customFormat="1" ht="21.75" customHeight="1" x14ac:dyDescent="0.2">
      <c r="B18" s="25"/>
      <c r="C18" s="25"/>
      <c r="D18" s="25"/>
      <c r="E18" s="25"/>
      <c r="F18" s="25"/>
      <c r="G18" s="25"/>
      <c r="H18" s="25"/>
      <c r="I18" s="25"/>
      <c r="J18" s="25"/>
      <c r="K18" s="25"/>
      <c r="L18" s="25"/>
      <c r="M18" s="25"/>
    </row>
    <row r="19" spans="2:13" s="8" customFormat="1" ht="16.350000000000001" customHeight="1" x14ac:dyDescent="0.35">
      <c r="B19" s="66" t="s">
        <v>80</v>
      </c>
      <c r="C19" s="27" t="s">
        <v>81</v>
      </c>
      <c r="D19" s="27" t="s">
        <v>82</v>
      </c>
      <c r="E19" s="37" t="s">
        <v>83</v>
      </c>
      <c r="F19" s="25"/>
      <c r="G19" s="30"/>
      <c r="H19" s="25"/>
      <c r="I19" s="25"/>
      <c r="J19" s="25"/>
      <c r="K19" s="25"/>
      <c r="L19" s="25"/>
      <c r="M19" s="25"/>
    </row>
    <row r="20" spans="2:13" s="8" customFormat="1" ht="16.350000000000001" customHeight="1" x14ac:dyDescent="0.25">
      <c r="B20" s="140" t="s">
        <v>143</v>
      </c>
      <c r="C20" s="173" t="s">
        <v>144</v>
      </c>
      <c r="D20" s="28" t="s">
        <v>90</v>
      </c>
      <c r="E20" s="33">
        <v>9.0100000000000006E-3</v>
      </c>
      <c r="F20" s="32"/>
      <c r="G20" s="25"/>
      <c r="H20" s="25"/>
      <c r="I20" s="25"/>
      <c r="J20" s="25"/>
      <c r="K20" s="25"/>
      <c r="L20" s="25"/>
      <c r="M20" s="25"/>
    </row>
    <row r="21" spans="2:13" s="8" customFormat="1" ht="16.350000000000001" customHeight="1" x14ac:dyDescent="0.25">
      <c r="B21" s="141"/>
      <c r="C21" s="173"/>
      <c r="D21" s="28" t="s">
        <v>145</v>
      </c>
      <c r="E21" s="33">
        <v>0.42338999999999999</v>
      </c>
      <c r="F21" s="32"/>
      <c r="G21" s="25"/>
      <c r="H21" s="25"/>
      <c r="I21" s="25"/>
      <c r="J21" s="25"/>
      <c r="K21" s="25"/>
      <c r="L21" s="25"/>
      <c r="M21" s="25"/>
    </row>
    <row r="22" spans="2:13" s="8" customFormat="1" ht="16.350000000000001" customHeight="1" x14ac:dyDescent="0.25">
      <c r="B22" s="141"/>
      <c r="C22" s="173"/>
      <c r="D22" s="28" t="s">
        <v>146</v>
      </c>
      <c r="E22" s="33">
        <v>1.1350000000000001E-2</v>
      </c>
      <c r="F22" s="32"/>
      <c r="G22" s="25"/>
      <c r="H22" s="25"/>
      <c r="I22" s="25"/>
      <c r="J22" s="25"/>
      <c r="K22" s="25"/>
      <c r="L22" s="25"/>
      <c r="M22" s="25"/>
    </row>
    <row r="23" spans="2:13" s="8" customFormat="1" ht="16.350000000000001" customHeight="1" x14ac:dyDescent="0.25">
      <c r="B23" s="141"/>
      <c r="C23" s="173" t="s">
        <v>147</v>
      </c>
      <c r="D23" s="28" t="s">
        <v>90</v>
      </c>
      <c r="E23" s="33">
        <v>0.16750999999999999</v>
      </c>
      <c r="F23" s="32"/>
      <c r="G23" s="25"/>
      <c r="H23" s="25"/>
      <c r="I23" s="25"/>
      <c r="J23" s="25"/>
      <c r="K23" s="25"/>
      <c r="L23" s="25"/>
      <c r="M23" s="25"/>
    </row>
    <row r="24" spans="2:13" s="8" customFormat="1" ht="16.350000000000001" customHeight="1" x14ac:dyDescent="0.25">
      <c r="B24" s="141"/>
      <c r="C24" s="173"/>
      <c r="D24" s="28" t="s">
        <v>145</v>
      </c>
      <c r="E24" s="33">
        <v>5.0596100000000002</v>
      </c>
      <c r="F24" s="32"/>
      <c r="G24" s="25"/>
      <c r="H24" s="25"/>
      <c r="I24" s="25"/>
      <c r="J24" s="25"/>
      <c r="K24" s="25"/>
      <c r="L24" s="25"/>
      <c r="M24" s="25"/>
    </row>
    <row r="25" spans="2:13" s="8" customFormat="1" ht="16.350000000000001" customHeight="1" x14ac:dyDescent="0.25">
      <c r="B25" s="141"/>
      <c r="C25" s="173"/>
      <c r="D25" s="28" t="s">
        <v>146</v>
      </c>
      <c r="E25" s="33">
        <v>0.18822</v>
      </c>
      <c r="F25" s="32"/>
      <c r="G25" s="25"/>
      <c r="H25" s="25"/>
      <c r="I25" s="25"/>
      <c r="J25" s="25"/>
      <c r="K25" s="25"/>
      <c r="L25" s="25"/>
      <c r="M25" s="25"/>
    </row>
    <row r="26" spans="2:13" s="8" customFormat="1" ht="16.350000000000001" customHeight="1" x14ac:dyDescent="0.25">
      <c r="B26" s="141"/>
      <c r="C26" s="173" t="s">
        <v>148</v>
      </c>
      <c r="D26" s="28" t="s">
        <v>90</v>
      </c>
      <c r="E26" s="67"/>
      <c r="F26" s="32"/>
      <c r="G26" s="25"/>
      <c r="H26" s="25"/>
      <c r="I26" s="25"/>
      <c r="J26" s="25"/>
      <c r="K26" s="25"/>
      <c r="L26" s="25"/>
      <c r="M26" s="25"/>
    </row>
    <row r="27" spans="2:13" s="8" customFormat="1" ht="16.350000000000001" customHeight="1" x14ac:dyDescent="0.25">
      <c r="B27" s="141"/>
      <c r="C27" s="173"/>
      <c r="D27" s="28" t="s">
        <v>145</v>
      </c>
      <c r="E27" s="33">
        <v>0.10625</v>
      </c>
      <c r="F27" s="32"/>
      <c r="G27" s="25"/>
      <c r="H27" s="25"/>
      <c r="I27" s="25"/>
      <c r="J27" s="25"/>
      <c r="K27" s="25"/>
      <c r="L27" s="25"/>
      <c r="M27" s="25"/>
    </row>
    <row r="28" spans="2:13" s="8" customFormat="1" ht="16.350000000000001" customHeight="1" x14ac:dyDescent="0.25">
      <c r="B28" s="141"/>
      <c r="C28" s="173"/>
      <c r="D28" s="28" t="s">
        <v>146</v>
      </c>
      <c r="E28" s="33">
        <v>5.2100000000000002E-3</v>
      </c>
      <c r="F28" s="32"/>
      <c r="G28" s="25"/>
      <c r="H28" s="25"/>
      <c r="I28" s="25"/>
      <c r="J28" s="25"/>
      <c r="K28" s="25"/>
      <c r="L28" s="25"/>
      <c r="M28" s="25"/>
    </row>
    <row r="29" spans="2:13" s="8" customFormat="1" ht="16.350000000000001" customHeight="1" x14ac:dyDescent="0.25">
      <c r="B29" s="141"/>
      <c r="C29" s="176" t="s">
        <v>149</v>
      </c>
      <c r="D29" s="28" t="s">
        <v>90</v>
      </c>
      <c r="E29" s="33">
        <v>0.16750999999999999</v>
      </c>
      <c r="F29" s="32"/>
      <c r="G29" s="25"/>
      <c r="H29" s="25"/>
      <c r="I29" s="25"/>
      <c r="J29" s="25"/>
      <c r="K29" s="25"/>
      <c r="L29" s="25"/>
      <c r="M29" s="25"/>
    </row>
    <row r="30" spans="2:13" s="8" customFormat="1" ht="16.350000000000001" customHeight="1" x14ac:dyDescent="0.25">
      <c r="B30" s="141"/>
      <c r="C30" s="176"/>
      <c r="D30" s="28" t="s">
        <v>145</v>
      </c>
      <c r="E30" s="33">
        <v>5.0596100000000002</v>
      </c>
      <c r="F30" s="32"/>
      <c r="G30" s="25"/>
      <c r="H30" s="25"/>
      <c r="I30" s="25"/>
      <c r="J30" s="25"/>
      <c r="K30" s="25"/>
      <c r="L30" s="25"/>
      <c r="M30" s="25"/>
    </row>
    <row r="31" spans="2:13" s="8" customFormat="1" ht="16.350000000000001" customHeight="1" x14ac:dyDescent="0.25">
      <c r="B31" s="141"/>
      <c r="C31" s="176"/>
      <c r="D31" s="28" t="s">
        <v>146</v>
      </c>
      <c r="E31" s="33">
        <v>0.18822</v>
      </c>
      <c r="F31" s="32"/>
      <c r="G31" s="25"/>
      <c r="H31" s="25"/>
      <c r="I31" s="25"/>
      <c r="J31" s="25"/>
      <c r="K31" s="25"/>
      <c r="L31" s="25"/>
      <c r="M31" s="25"/>
    </row>
    <row r="32" spans="2:13" s="8" customFormat="1" ht="16.350000000000001" customHeight="1" x14ac:dyDescent="0.25">
      <c r="B32" s="141"/>
      <c r="C32" s="176" t="s">
        <v>150</v>
      </c>
      <c r="D32" s="28" t="s">
        <v>90</v>
      </c>
      <c r="E32" s="33">
        <v>0.16750999999999999</v>
      </c>
      <c r="F32" s="32"/>
      <c r="G32" s="25"/>
      <c r="H32" s="25"/>
      <c r="I32" s="25"/>
      <c r="J32" s="25"/>
      <c r="K32" s="25"/>
      <c r="L32" s="25"/>
      <c r="M32" s="25"/>
    </row>
    <row r="33" spans="2:13" s="8" customFormat="1" ht="16.350000000000001" customHeight="1" x14ac:dyDescent="0.25">
      <c r="B33" s="141"/>
      <c r="C33" s="176"/>
      <c r="D33" s="28" t="s">
        <v>145</v>
      </c>
      <c r="E33" s="33">
        <v>5.0596100000000002</v>
      </c>
      <c r="F33" s="32"/>
      <c r="G33" s="25"/>
      <c r="H33" s="25"/>
      <c r="I33" s="25"/>
      <c r="J33" s="25"/>
      <c r="K33" s="25"/>
      <c r="L33" s="25"/>
      <c r="M33" s="25"/>
    </row>
    <row r="34" spans="2:13" s="8" customFormat="1" ht="16.350000000000001" customHeight="1" x14ac:dyDescent="0.25">
      <c r="B34" s="141"/>
      <c r="C34" s="176"/>
      <c r="D34" s="28" t="s">
        <v>146</v>
      </c>
      <c r="E34" s="33">
        <v>0.18822</v>
      </c>
      <c r="F34" s="32"/>
      <c r="G34" s="25"/>
      <c r="H34" s="25"/>
      <c r="I34" s="25"/>
      <c r="J34" s="25"/>
      <c r="K34" s="25"/>
      <c r="L34" s="25"/>
      <c r="M34" s="25"/>
    </row>
    <row r="35" spans="2:13" s="8" customFormat="1" ht="16.350000000000001" customHeight="1" x14ac:dyDescent="0.25">
      <c r="B35" s="141"/>
      <c r="C35" s="176" t="s">
        <v>151</v>
      </c>
      <c r="D35" s="28" t="s">
        <v>90</v>
      </c>
      <c r="E35" s="33">
        <v>3.5580000000000001E-2</v>
      </c>
      <c r="F35" s="32"/>
      <c r="G35" s="25"/>
      <c r="H35" s="25"/>
      <c r="I35" s="25"/>
      <c r="J35" s="25"/>
      <c r="K35" s="25"/>
      <c r="L35" s="25"/>
      <c r="M35" s="25"/>
    </row>
    <row r="36" spans="2:13" s="8" customFormat="1" ht="16.350000000000001" customHeight="1" x14ac:dyDescent="0.25">
      <c r="B36" s="141"/>
      <c r="C36" s="176"/>
      <c r="D36" s="28" t="s">
        <v>145</v>
      </c>
      <c r="E36" s="33">
        <v>1.03677</v>
      </c>
      <c r="F36" s="32"/>
      <c r="G36" s="25"/>
      <c r="H36" s="25"/>
      <c r="I36" s="25"/>
      <c r="J36" s="25"/>
      <c r="K36" s="25"/>
      <c r="L36" s="25"/>
      <c r="M36" s="25"/>
    </row>
    <row r="37" spans="2:13" s="8" customFormat="1" ht="16.350000000000001" customHeight="1" x14ac:dyDescent="0.25">
      <c r="B37" s="141"/>
      <c r="C37" s="176"/>
      <c r="D37" s="28" t="s">
        <v>146</v>
      </c>
      <c r="E37" s="33">
        <v>4.5620000000000001E-2</v>
      </c>
      <c r="F37" s="32"/>
      <c r="G37" s="25"/>
      <c r="H37" s="25"/>
      <c r="I37" s="25"/>
      <c r="J37" s="25"/>
      <c r="K37" s="25"/>
      <c r="L37" s="25"/>
      <c r="M37" s="25"/>
    </row>
    <row r="38" spans="2:13" s="8" customFormat="1" ht="16.350000000000001" customHeight="1" x14ac:dyDescent="0.25">
      <c r="B38" s="141"/>
      <c r="C38" s="176" t="s">
        <v>152</v>
      </c>
      <c r="D38" s="28" t="s">
        <v>90</v>
      </c>
      <c r="E38" s="33">
        <v>2.14E-3</v>
      </c>
      <c r="F38" s="32"/>
      <c r="G38" s="25"/>
      <c r="H38" s="25"/>
      <c r="I38" s="25"/>
      <c r="J38" s="25"/>
      <c r="K38" s="25"/>
      <c r="L38" s="25"/>
      <c r="M38" s="25"/>
    </row>
    <row r="39" spans="2:13" s="8" customFormat="1" ht="16.350000000000001" customHeight="1" x14ac:dyDescent="0.25">
      <c r="B39" s="141"/>
      <c r="C39" s="176"/>
      <c r="D39" s="28" t="s">
        <v>145</v>
      </c>
      <c r="E39" s="33">
        <v>8.9520000000000002E-2</v>
      </c>
      <c r="F39" s="32"/>
      <c r="G39" s="25"/>
      <c r="H39" s="25"/>
      <c r="I39" s="25"/>
      <c r="J39" s="25"/>
      <c r="K39" s="25"/>
      <c r="L39" s="25"/>
      <c r="M39" s="25"/>
    </row>
    <row r="40" spans="2:13" s="8" customFormat="1" ht="16.350000000000001" customHeight="1" x14ac:dyDescent="0.25">
      <c r="B40" s="141"/>
      <c r="C40" s="176"/>
      <c r="D40" s="28" t="s">
        <v>146</v>
      </c>
      <c r="E40" s="33">
        <v>4.15E-3</v>
      </c>
      <c r="F40" s="32"/>
      <c r="G40" s="25"/>
      <c r="H40" s="25"/>
      <c r="I40" s="25"/>
      <c r="J40" s="25"/>
      <c r="K40" s="25"/>
      <c r="L40" s="25"/>
      <c r="M40" s="25"/>
    </row>
    <row r="41" spans="2:13" s="8" customFormat="1" ht="16.350000000000001" customHeight="1" x14ac:dyDescent="0.25">
      <c r="B41" s="141"/>
      <c r="C41" s="176" t="s">
        <v>153</v>
      </c>
      <c r="D41" s="28" t="s">
        <v>90</v>
      </c>
      <c r="E41" s="33">
        <v>1.4019999999999999E-2</v>
      </c>
      <c r="F41" s="32"/>
      <c r="G41" s="25"/>
      <c r="H41" s="25"/>
      <c r="I41" s="25"/>
      <c r="J41" s="25"/>
      <c r="K41" s="25"/>
      <c r="L41" s="25"/>
      <c r="M41" s="25"/>
    </row>
    <row r="42" spans="2:13" s="8" customFormat="1" ht="16.350000000000001" customHeight="1" x14ac:dyDescent="0.25">
      <c r="B42" s="141"/>
      <c r="C42" s="176"/>
      <c r="D42" s="28" t="s">
        <v>145</v>
      </c>
      <c r="E42" s="33">
        <v>0.42338999999999999</v>
      </c>
      <c r="F42" s="32"/>
      <c r="G42" s="25"/>
      <c r="H42" s="25"/>
      <c r="I42" s="25"/>
      <c r="J42" s="25"/>
      <c r="K42" s="25"/>
      <c r="L42" s="25"/>
      <c r="M42" s="25"/>
    </row>
    <row r="43" spans="2:13" s="8" customFormat="1" ht="16.350000000000001" customHeight="1" x14ac:dyDescent="0.25">
      <c r="B43" s="141"/>
      <c r="C43" s="176"/>
      <c r="D43" s="28" t="s">
        <v>146</v>
      </c>
      <c r="E43" s="33">
        <v>1.89E-2</v>
      </c>
      <c r="F43" s="32"/>
      <c r="G43" s="25"/>
      <c r="H43" s="25"/>
      <c r="I43" s="25"/>
      <c r="J43" s="25"/>
      <c r="K43" s="25"/>
      <c r="L43" s="25"/>
      <c r="M43" s="25"/>
    </row>
    <row r="44" spans="2:13" s="8" customFormat="1" ht="16.350000000000001" customHeight="1" x14ac:dyDescent="0.25">
      <c r="B44" s="141"/>
      <c r="C44" s="176" t="s">
        <v>154</v>
      </c>
      <c r="D44" s="28" t="s">
        <v>90</v>
      </c>
      <c r="E44" s="33">
        <v>1.01E-2</v>
      </c>
      <c r="F44" s="32"/>
      <c r="G44" s="25"/>
      <c r="H44" s="25"/>
      <c r="I44" s="25"/>
      <c r="J44" s="25"/>
      <c r="K44" s="25"/>
      <c r="L44" s="25"/>
      <c r="M44" s="25"/>
    </row>
    <row r="45" spans="2:13" s="8" customFormat="1" ht="16.350000000000001" customHeight="1" x14ac:dyDescent="0.25">
      <c r="B45" s="141"/>
      <c r="C45" s="176"/>
      <c r="D45" s="28" t="s">
        <v>145</v>
      </c>
      <c r="E45" s="33">
        <v>0.42338999999999999</v>
      </c>
      <c r="F45" s="32"/>
      <c r="G45" s="25"/>
      <c r="H45" s="25"/>
      <c r="I45" s="25"/>
      <c r="J45" s="25"/>
      <c r="K45" s="25"/>
      <c r="L45" s="25"/>
      <c r="M45" s="25"/>
    </row>
    <row r="46" spans="2:13" s="8" customFormat="1" ht="16.350000000000001" customHeight="1" x14ac:dyDescent="0.25">
      <c r="B46" s="142"/>
      <c r="C46" s="176"/>
      <c r="D46" s="28" t="s">
        <v>146</v>
      </c>
      <c r="E46" s="33">
        <v>1.172E-2</v>
      </c>
      <c r="F46" s="32"/>
      <c r="G46" s="25"/>
      <c r="H46" s="25"/>
      <c r="I46" s="25"/>
      <c r="J46" s="25"/>
      <c r="K46" s="25"/>
      <c r="L46" s="25"/>
      <c r="M46" s="25"/>
    </row>
    <row r="47" spans="2:13" s="8" customFormat="1" ht="15" x14ac:dyDescent="0.25">
      <c r="B47" s="68"/>
      <c r="C47" s="35"/>
      <c r="D47" s="35"/>
      <c r="E47" s="36"/>
      <c r="F47" s="69"/>
      <c r="G47" s="25"/>
      <c r="H47" s="25"/>
      <c r="I47" s="25"/>
      <c r="J47" s="25"/>
      <c r="K47" s="25"/>
      <c r="L47" s="25"/>
      <c r="M47" s="25"/>
    </row>
    <row r="48" spans="2:13" s="8" customFormat="1" ht="15" x14ac:dyDescent="0.25">
      <c r="B48" s="68"/>
      <c r="C48" s="35"/>
      <c r="D48" s="35"/>
      <c r="E48" s="36"/>
      <c r="F48" s="69"/>
      <c r="G48" s="25"/>
      <c r="H48" s="25"/>
      <c r="I48" s="25"/>
      <c r="J48" s="25"/>
      <c r="K48" s="25"/>
      <c r="L48" s="25"/>
      <c r="M48" s="25"/>
    </row>
    <row r="49" spans="2:13" s="8" customFormat="1" ht="15" x14ac:dyDescent="0.25">
      <c r="B49" s="68"/>
      <c r="C49" s="35"/>
      <c r="D49" s="35"/>
      <c r="E49" s="36"/>
      <c r="F49" s="69"/>
      <c r="G49" s="25"/>
      <c r="H49" s="25"/>
      <c r="I49" s="25"/>
      <c r="J49" s="25"/>
      <c r="K49" s="25"/>
      <c r="L49" s="25"/>
      <c r="M49" s="25"/>
    </row>
    <row r="50" spans="2:13" s="8" customFormat="1" ht="25.5" customHeight="1" x14ac:dyDescent="0.35">
      <c r="B50" s="66" t="s">
        <v>80</v>
      </c>
      <c r="C50" s="27" t="s">
        <v>81</v>
      </c>
      <c r="D50" s="27" t="s">
        <v>82</v>
      </c>
      <c r="E50" s="29" t="s">
        <v>83</v>
      </c>
      <c r="F50" s="69"/>
      <c r="G50" s="25"/>
      <c r="H50" s="25"/>
      <c r="I50" s="25"/>
      <c r="J50" s="25"/>
      <c r="K50" s="25"/>
      <c r="L50" s="25"/>
      <c r="M50" s="25"/>
    </row>
    <row r="51" spans="2:13" s="8" customFormat="1" ht="14.1" customHeight="1" x14ac:dyDescent="0.25">
      <c r="B51" s="172" t="s">
        <v>155</v>
      </c>
      <c r="C51" s="173" t="s">
        <v>156</v>
      </c>
      <c r="D51" s="28" t="s">
        <v>89</v>
      </c>
      <c r="E51" s="34">
        <v>61.817360000000001</v>
      </c>
      <c r="F51" s="32"/>
      <c r="G51" s="25"/>
      <c r="H51" s="25"/>
      <c r="I51" s="25"/>
      <c r="J51" s="25"/>
      <c r="K51" s="25"/>
      <c r="L51" s="25"/>
      <c r="M51" s="25"/>
    </row>
    <row r="52" spans="2:13" s="8" customFormat="1" ht="14.1" customHeight="1" x14ac:dyDescent="0.25">
      <c r="B52" s="172"/>
      <c r="C52" s="173"/>
      <c r="D52" s="28" t="s">
        <v>157</v>
      </c>
      <c r="E52" s="34">
        <v>1.5129999999999999E-2</v>
      </c>
      <c r="F52" s="32"/>
      <c r="G52" s="25"/>
      <c r="H52" s="25"/>
      <c r="I52" s="25"/>
      <c r="J52" s="25"/>
      <c r="K52" s="25"/>
      <c r="L52" s="25"/>
      <c r="M52" s="25"/>
    </row>
    <row r="53" spans="2:13" s="8" customFormat="1" ht="14.1" customHeight="1" x14ac:dyDescent="0.25">
      <c r="B53" s="172"/>
      <c r="C53" s="173" t="s">
        <v>158</v>
      </c>
      <c r="D53" s="28" t="s">
        <v>89</v>
      </c>
      <c r="E53" s="34">
        <v>57.15269</v>
      </c>
      <c r="F53" s="32"/>
      <c r="G53" s="25"/>
      <c r="H53" s="25"/>
      <c r="I53" s="25"/>
      <c r="J53" s="25"/>
      <c r="K53" s="25"/>
      <c r="L53" s="25"/>
      <c r="M53" s="25"/>
    </row>
    <row r="54" spans="2:13" s="8" customFormat="1" ht="14.1" customHeight="1" x14ac:dyDescent="0.25">
      <c r="B54" s="172"/>
      <c r="C54" s="173"/>
      <c r="D54" s="28" t="s">
        <v>157</v>
      </c>
      <c r="E54" s="34">
        <v>1.5129999999999999E-2</v>
      </c>
      <c r="F54" s="32"/>
      <c r="G54" s="25"/>
      <c r="H54" s="25"/>
      <c r="I54" s="25"/>
      <c r="J54" s="25"/>
      <c r="K54" s="25"/>
      <c r="L54" s="25"/>
      <c r="M54" s="25"/>
    </row>
    <row r="55" spans="2:13" s="8" customFormat="1" ht="14.1" customHeight="1" x14ac:dyDescent="0.25">
      <c r="B55" s="172"/>
      <c r="C55" s="174" t="s">
        <v>159</v>
      </c>
      <c r="D55" s="28" t="s">
        <v>89</v>
      </c>
      <c r="E55" s="34">
        <v>72.617540000000005</v>
      </c>
      <c r="F55" s="32"/>
      <c r="G55" s="25"/>
      <c r="H55" s="25"/>
      <c r="I55" s="25"/>
      <c r="J55" s="25"/>
      <c r="K55" s="25"/>
      <c r="L55" s="25"/>
      <c r="M55" s="25"/>
    </row>
    <row r="56" spans="2:13" s="8" customFormat="1" ht="14.1" customHeight="1" x14ac:dyDescent="0.25">
      <c r="B56" s="172"/>
      <c r="C56" s="174"/>
      <c r="D56" s="28" t="s">
        <v>157</v>
      </c>
      <c r="E56" s="34">
        <v>1.5129999999999999E-2</v>
      </c>
      <c r="F56" s="32"/>
      <c r="G56" s="25"/>
      <c r="H56" s="25"/>
      <c r="I56" s="25"/>
      <c r="J56" s="25"/>
      <c r="K56" s="25"/>
      <c r="L56" s="25"/>
      <c r="M56" s="25"/>
    </row>
    <row r="57" spans="2:13" s="8" customFormat="1" ht="14.1" customHeight="1" x14ac:dyDescent="0.25">
      <c r="B57" s="172"/>
      <c r="C57" s="173" t="s">
        <v>160</v>
      </c>
      <c r="D57" s="28" t="s">
        <v>89</v>
      </c>
      <c r="E57" s="34">
        <v>49.236559999999997</v>
      </c>
      <c r="F57" s="32"/>
      <c r="G57" s="25"/>
      <c r="H57" s="25"/>
      <c r="I57" s="25"/>
      <c r="J57" s="25"/>
      <c r="K57" s="25"/>
      <c r="L57" s="25"/>
      <c r="M57" s="25"/>
    </row>
    <row r="58" spans="2:13" s="8" customFormat="1" ht="14.1" customHeight="1" x14ac:dyDescent="0.25">
      <c r="B58" s="172"/>
      <c r="C58" s="173"/>
      <c r="D58" s="28" t="s">
        <v>157</v>
      </c>
      <c r="E58" s="34">
        <v>1.316E-2</v>
      </c>
      <c r="F58" s="32"/>
      <c r="G58" s="25"/>
      <c r="H58" s="25"/>
      <c r="I58" s="25"/>
      <c r="J58" s="25"/>
      <c r="K58" s="25"/>
      <c r="L58" s="25"/>
      <c r="M58" s="25"/>
    </row>
    <row r="59" spans="2:13" s="8" customFormat="1" ht="10.35" customHeight="1" x14ac:dyDescent="0.25">
      <c r="B59" s="68"/>
      <c r="C59" s="35"/>
      <c r="D59" s="35"/>
      <c r="E59" s="35"/>
      <c r="F59" s="69"/>
      <c r="G59" s="25"/>
      <c r="H59" s="25"/>
      <c r="I59" s="25"/>
      <c r="J59" s="25"/>
      <c r="K59" s="25"/>
      <c r="L59" s="25"/>
      <c r="M59" s="25"/>
    </row>
    <row r="60" spans="2:13" s="8" customFormat="1" ht="9.6" customHeight="1" x14ac:dyDescent="0.25">
      <c r="B60" s="68"/>
      <c r="C60" s="35"/>
      <c r="D60" s="35"/>
      <c r="E60" s="35"/>
      <c r="F60" s="69"/>
      <c r="G60" s="25"/>
      <c r="H60" s="25"/>
      <c r="I60" s="25"/>
      <c r="J60" s="25"/>
      <c r="K60" s="25"/>
      <c r="L60" s="25"/>
      <c r="M60" s="25"/>
    </row>
    <row r="61" spans="2:13" s="8" customFormat="1" ht="9" customHeight="1" x14ac:dyDescent="0.25">
      <c r="B61" s="68"/>
      <c r="C61" s="35"/>
      <c r="D61" s="35"/>
      <c r="E61" s="35"/>
      <c r="F61" s="69"/>
      <c r="G61" s="25"/>
      <c r="H61" s="25"/>
      <c r="I61" s="25"/>
      <c r="J61" s="25"/>
      <c r="K61" s="25"/>
      <c r="L61" s="25"/>
      <c r="M61" s="25"/>
    </row>
    <row r="62" spans="2:13" s="8" customFormat="1" ht="18.75" customHeight="1" x14ac:dyDescent="0.35">
      <c r="B62" s="66" t="s">
        <v>80</v>
      </c>
      <c r="C62" s="27" t="s">
        <v>81</v>
      </c>
      <c r="D62" s="27" t="s">
        <v>82</v>
      </c>
      <c r="E62" s="28" t="s">
        <v>83</v>
      </c>
      <c r="F62" s="69"/>
      <c r="G62" s="25"/>
      <c r="H62" s="25"/>
      <c r="I62" s="25"/>
      <c r="J62" s="25"/>
      <c r="K62" s="25"/>
      <c r="L62" s="25"/>
      <c r="M62" s="25"/>
    </row>
    <row r="63" spans="2:13" s="8" customFormat="1" ht="15" customHeight="1" x14ac:dyDescent="0.25">
      <c r="B63" s="172" t="s">
        <v>161</v>
      </c>
      <c r="C63" s="173" t="s">
        <v>161</v>
      </c>
      <c r="D63" s="28" t="s">
        <v>89</v>
      </c>
      <c r="E63" s="34">
        <v>1.2151799999999999</v>
      </c>
      <c r="F63" s="32"/>
      <c r="G63" s="25"/>
      <c r="H63" s="25"/>
      <c r="I63" s="25"/>
      <c r="J63" s="25"/>
      <c r="K63" s="25"/>
      <c r="L63" s="25"/>
      <c r="M63" s="25"/>
    </row>
    <row r="64" spans="2:13" s="8" customFormat="1" ht="16.5" customHeight="1" x14ac:dyDescent="0.25">
      <c r="B64" s="172"/>
      <c r="C64" s="173"/>
      <c r="D64" s="28" t="s">
        <v>157</v>
      </c>
      <c r="E64" s="34">
        <v>2.2000000000000001E-4</v>
      </c>
      <c r="F64" s="32"/>
      <c r="G64" s="25"/>
      <c r="H64" s="25"/>
      <c r="I64" s="25"/>
      <c r="J64" s="25"/>
      <c r="K64" s="25"/>
      <c r="L64" s="25"/>
      <c r="M64" s="25"/>
    </row>
    <row r="65" spans="2:13" s="8" customFormat="1" ht="16.5" customHeight="1" x14ac:dyDescent="0.25">
      <c r="B65" s="172"/>
      <c r="C65" s="173" t="s">
        <v>162</v>
      </c>
      <c r="D65" s="28" t="s">
        <v>89</v>
      </c>
      <c r="E65" s="34">
        <v>0.68793000000000004</v>
      </c>
      <c r="F65" s="32"/>
      <c r="G65" s="25"/>
      <c r="H65" s="25"/>
      <c r="I65" s="25"/>
      <c r="J65" s="25"/>
      <c r="K65" s="25"/>
      <c r="L65" s="25"/>
      <c r="M65" s="25"/>
    </row>
    <row r="66" spans="2:13" s="8" customFormat="1" ht="17.25" customHeight="1" x14ac:dyDescent="0.25">
      <c r="B66" s="172"/>
      <c r="C66" s="173"/>
      <c r="D66" s="28" t="s">
        <v>157</v>
      </c>
      <c r="E66" s="34">
        <v>2.0000000000000001E-4</v>
      </c>
      <c r="F66" s="32"/>
      <c r="G66" s="25"/>
      <c r="H66" s="25"/>
      <c r="I66" s="25"/>
      <c r="J66" s="25"/>
      <c r="K66" s="25"/>
      <c r="L66" s="25"/>
      <c r="M66" s="25"/>
    </row>
    <row r="67" spans="2:13" s="8" customFormat="1" ht="21.75" customHeight="1" x14ac:dyDescent="0.2">
      <c r="B67" s="25"/>
      <c r="C67" s="25"/>
      <c r="D67" s="25"/>
      <c r="E67" s="25"/>
      <c r="F67" s="25"/>
      <c r="G67" s="25"/>
      <c r="H67" s="25"/>
      <c r="I67" s="25"/>
      <c r="J67" s="25"/>
      <c r="K67" s="25"/>
      <c r="L67" s="25"/>
      <c r="M67" s="25"/>
    </row>
    <row r="68" spans="2:13" s="35" customFormat="1" ht="15" x14ac:dyDescent="0.25">
      <c r="B68" s="70"/>
      <c r="C68" s="71"/>
      <c r="D68" s="71"/>
      <c r="E68" s="71"/>
      <c r="F68" s="71"/>
      <c r="G68" s="71"/>
      <c r="H68" s="71"/>
      <c r="I68" s="71"/>
      <c r="J68" s="71"/>
      <c r="K68" s="71"/>
      <c r="L68" s="71"/>
      <c r="M68" s="71"/>
    </row>
    <row r="69" spans="2:13" s="35" customFormat="1" ht="20.25" customHeight="1" x14ac:dyDescent="0.25">
      <c r="B69" s="72" t="s">
        <v>127</v>
      </c>
      <c r="C69" s="56"/>
      <c r="D69" s="56"/>
      <c r="E69" s="56"/>
      <c r="F69" s="56"/>
      <c r="G69" s="56"/>
      <c r="H69" s="56"/>
      <c r="I69" s="56"/>
      <c r="J69" s="56"/>
      <c r="K69" s="56"/>
      <c r="L69" s="56"/>
      <c r="M69" s="56"/>
    </row>
    <row r="70" spans="2:13" s="8" customFormat="1" ht="21.75" customHeight="1" x14ac:dyDescent="0.2">
      <c r="B70" s="131" t="s">
        <v>130</v>
      </c>
      <c r="C70" s="131"/>
      <c r="D70" s="131"/>
      <c r="E70" s="131"/>
      <c r="F70" s="131"/>
      <c r="G70" s="131"/>
      <c r="H70" s="131"/>
      <c r="I70" s="131"/>
      <c r="J70" s="131"/>
      <c r="K70" s="131"/>
      <c r="L70" s="131"/>
      <c r="M70" s="57"/>
    </row>
    <row r="71" spans="2:13" s="8" customFormat="1" ht="112.15" customHeight="1" x14ac:dyDescent="0.2">
      <c r="B71" s="128" t="s">
        <v>131</v>
      </c>
      <c r="C71" s="128"/>
      <c r="D71" s="128"/>
      <c r="E71" s="128"/>
      <c r="F71" s="128"/>
      <c r="G71" s="128"/>
      <c r="H71" s="128"/>
      <c r="I71" s="128"/>
      <c r="J71" s="128"/>
      <c r="K71" s="128"/>
      <c r="L71" s="128"/>
      <c r="M71" s="57"/>
    </row>
    <row r="72" spans="2:13" s="8" customFormat="1" ht="12.6" customHeight="1" x14ac:dyDescent="0.2">
      <c r="B72" s="129" t="s">
        <v>134</v>
      </c>
      <c r="C72" s="129"/>
      <c r="D72" s="129"/>
      <c r="E72" s="129"/>
      <c r="F72" s="129"/>
      <c r="G72" s="129"/>
      <c r="H72" s="129"/>
      <c r="I72" s="129"/>
      <c r="J72" s="129"/>
      <c r="K72" s="129"/>
      <c r="L72" s="129"/>
      <c r="M72" s="129"/>
    </row>
    <row r="73" spans="2:13" s="8" customFormat="1" ht="12.6" customHeight="1" x14ac:dyDescent="0.2"/>
    <row r="74" spans="2:13" s="8" customFormat="1" ht="12.6" customHeight="1" x14ac:dyDescent="0.2">
      <c r="B74" s="131"/>
      <c r="C74" s="131"/>
      <c r="D74" s="131"/>
      <c r="E74" s="131"/>
      <c r="F74" s="131"/>
      <c r="G74" s="131"/>
      <c r="H74" s="131"/>
      <c r="I74" s="131"/>
      <c r="J74" s="131"/>
      <c r="K74" s="131"/>
      <c r="L74" s="131"/>
    </row>
    <row r="75" spans="2:13" s="8" customFormat="1" ht="12.6" customHeight="1" x14ac:dyDescent="0.2"/>
    <row r="76" spans="2:13" s="8" customFormat="1" ht="15" x14ac:dyDescent="0.2">
      <c r="B76" s="128"/>
      <c r="C76" s="128"/>
      <c r="D76" s="128"/>
      <c r="E76" s="128"/>
      <c r="F76" s="128"/>
      <c r="G76" s="128"/>
      <c r="H76" s="128"/>
      <c r="I76" s="128"/>
      <c r="J76" s="128"/>
      <c r="K76" s="128"/>
      <c r="L76" s="128"/>
    </row>
    <row r="77" spans="2:13" s="8" customFormat="1" x14ac:dyDescent="0.2"/>
    <row r="78" spans="2:13" s="8" customFormat="1" x14ac:dyDescent="0.2"/>
    <row r="79" spans="2:13" s="8" customFormat="1" x14ac:dyDescent="0.2"/>
    <row r="80" spans="2:13"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sheetData>
  <mergeCells count="33">
    <mergeCell ref="B11:M11"/>
    <mergeCell ref="A1:F1"/>
    <mergeCell ref="A2:F2"/>
    <mergeCell ref="B7:M7"/>
    <mergeCell ref="B8:M8"/>
    <mergeCell ref="B10:M10"/>
    <mergeCell ref="B12:M12"/>
    <mergeCell ref="B13:M13"/>
    <mergeCell ref="B16:M16"/>
    <mergeCell ref="B17:M17"/>
    <mergeCell ref="B20:B46"/>
    <mergeCell ref="C20:C22"/>
    <mergeCell ref="C23:C25"/>
    <mergeCell ref="C26:C28"/>
    <mergeCell ref="C29:C31"/>
    <mergeCell ref="C32:C34"/>
    <mergeCell ref="C35:C37"/>
    <mergeCell ref="C38:C40"/>
    <mergeCell ref="C41:C43"/>
    <mergeCell ref="C44:C46"/>
    <mergeCell ref="B51:B58"/>
    <mergeCell ref="C51:C52"/>
    <mergeCell ref="C53:C54"/>
    <mergeCell ref="C55:C56"/>
    <mergeCell ref="C57:C58"/>
    <mergeCell ref="B74:L74"/>
    <mergeCell ref="B76:L76"/>
    <mergeCell ref="B63:B66"/>
    <mergeCell ref="C63:C64"/>
    <mergeCell ref="C65:C66"/>
    <mergeCell ref="B70:L70"/>
    <mergeCell ref="B71:L71"/>
    <mergeCell ref="B72:M72"/>
  </mergeCells>
  <conditionalFormatting sqref="F20:F46">
    <cfRule type="expression" dxfId="2" priority="3" stopIfTrue="1">
      <formula>NOT(F20="")</formula>
    </cfRule>
  </conditionalFormatting>
  <conditionalFormatting sqref="F51:F58">
    <cfRule type="expression" dxfId="1" priority="2" stopIfTrue="1">
      <formula>NOT(F51="")</formula>
    </cfRule>
  </conditionalFormatting>
  <conditionalFormatting sqref="F63:F66">
    <cfRule type="expression" dxfId="0" priority="1" stopIfTrue="1">
      <formula>NOT(F63="")</formula>
    </cfRule>
  </conditionalFormatting>
  <hyperlinks>
    <hyperlink ref="A3" location="Index!A1" display="Index" xr:uid="{6C7785EE-4BDF-46B6-9208-E9756BB6A452}"/>
    <hyperlink ref="B13:M13" location="'Outside of scopes'!A1" display="(For more information refer to the ‘outside of scopes’ tab for guidance)." xr:uid="{0D96F6A1-3DCB-4C51-AE0F-303D6C6B0FF5}"/>
  </hyperlinks>
  <pageMargins left="0.7" right="0.7" top="0.75" bottom="0.75" header="0.3" footer="0.3"/>
  <pageSetup paperSize="9" scale="21" fitToHeight="0" orientation="landscape" r:id="rId1"/>
  <headerFooter alignWithMargins="0">
    <oddFooter>&amp;LV7DYVKSSWXFR-819035126-97</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E4C60-3BD4-4B01-854D-E45EEB00294E}">
  <dimension ref="A1:I61"/>
  <sheetViews>
    <sheetView workbookViewId="0">
      <selection activeCell="B5" sqref="B5"/>
    </sheetView>
  </sheetViews>
  <sheetFormatPr baseColWidth="10" defaultColWidth="8.85546875" defaultRowHeight="15" x14ac:dyDescent="0.25"/>
  <cols>
    <col min="1" max="2" width="40.7109375" customWidth="1"/>
    <col min="3" max="3" width="23.42578125" customWidth="1"/>
    <col min="4" max="4" width="7.140625" customWidth="1"/>
    <col min="5" max="6" width="6.140625" customWidth="1"/>
  </cols>
  <sheetData>
    <row r="1" spans="1:9" ht="18.75" x14ac:dyDescent="0.3">
      <c r="A1" s="1" t="s">
        <v>163</v>
      </c>
    </row>
    <row r="3" spans="1:9" x14ac:dyDescent="0.25">
      <c r="D3" s="2" t="s">
        <v>164</v>
      </c>
    </row>
    <row r="4" spans="1:9" x14ac:dyDescent="0.25">
      <c r="D4" s="2" t="s">
        <v>165</v>
      </c>
      <c r="E4" s="2" t="s">
        <v>166</v>
      </c>
      <c r="F4" s="2" t="s">
        <v>167</v>
      </c>
      <c r="H4">
        <v>2019</v>
      </c>
    </row>
    <row r="5" spans="1:9" x14ac:dyDescent="0.25">
      <c r="A5" s="2" t="s">
        <v>168</v>
      </c>
      <c r="B5" s="2" t="s">
        <v>169</v>
      </c>
      <c r="C5" s="2" t="s">
        <v>170</v>
      </c>
      <c r="D5" s="74">
        <v>743</v>
      </c>
      <c r="E5" s="74">
        <v>473</v>
      </c>
      <c r="F5" s="75" t="s">
        <v>171</v>
      </c>
      <c r="H5" s="78">
        <f>E5/SUM($E$5:$E$6)</f>
        <v>0.16767103863878058</v>
      </c>
      <c r="I5" t="s">
        <v>172</v>
      </c>
    </row>
    <row r="6" spans="1:9" x14ac:dyDescent="0.25">
      <c r="C6" s="2" t="s">
        <v>173</v>
      </c>
      <c r="D6" s="74">
        <v>2790</v>
      </c>
      <c r="E6" s="74">
        <v>2348</v>
      </c>
      <c r="F6" s="75" t="s">
        <v>171</v>
      </c>
      <c r="H6" s="78">
        <f>E6/SUM($E$5:$E$6)</f>
        <v>0.83232896136121948</v>
      </c>
      <c r="I6" t="s">
        <v>174</v>
      </c>
    </row>
    <row r="7" spans="1:9" x14ac:dyDescent="0.25">
      <c r="C7" s="2" t="s">
        <v>175</v>
      </c>
      <c r="D7" s="74">
        <v>4042</v>
      </c>
      <c r="E7" s="74">
        <v>3931</v>
      </c>
      <c r="F7" s="75" t="s">
        <v>171</v>
      </c>
    </row>
    <row r="8" spans="1:9" x14ac:dyDescent="0.25">
      <c r="C8" s="2" t="s">
        <v>176</v>
      </c>
      <c r="D8" s="74">
        <v>17493</v>
      </c>
      <c r="E8" s="74">
        <v>2273</v>
      </c>
      <c r="F8" s="74">
        <v>1407</v>
      </c>
      <c r="H8" s="79">
        <f>E8/SUM($E$11,$E$8)</f>
        <v>0.22400709569330837</v>
      </c>
    </row>
    <row r="9" spans="1:9" x14ac:dyDescent="0.25">
      <c r="C9" s="2" t="s">
        <v>177</v>
      </c>
      <c r="D9" s="74">
        <v>5624</v>
      </c>
      <c r="E9" s="74">
        <v>4394</v>
      </c>
      <c r="F9" s="74">
        <v>1768</v>
      </c>
      <c r="H9" s="77"/>
    </row>
    <row r="10" spans="1:9" x14ac:dyDescent="0.25">
      <c r="C10" s="2" t="s">
        <v>178</v>
      </c>
      <c r="D10" s="74">
        <v>18</v>
      </c>
      <c r="E10" s="75" t="s">
        <v>179</v>
      </c>
      <c r="F10" s="74">
        <v>0</v>
      </c>
      <c r="H10" s="77"/>
    </row>
    <row r="11" spans="1:9" x14ac:dyDescent="0.25">
      <c r="C11" s="2" t="s">
        <v>180</v>
      </c>
      <c r="D11" s="74">
        <v>46837</v>
      </c>
      <c r="E11" s="74">
        <v>7874</v>
      </c>
      <c r="F11" s="75" t="s">
        <v>171</v>
      </c>
      <c r="H11" s="79">
        <f>E11/SUM($E$11,$E$8)</f>
        <v>0.77599290430669166</v>
      </c>
    </row>
    <row r="12" spans="1:9" x14ac:dyDescent="0.25">
      <c r="C12" s="2" t="s">
        <v>181</v>
      </c>
      <c r="D12" s="74">
        <v>23</v>
      </c>
      <c r="E12" s="75" t="s">
        <v>179</v>
      </c>
      <c r="F12" s="75" t="s">
        <v>179</v>
      </c>
    </row>
    <row r="13" spans="1:9" x14ac:dyDescent="0.25">
      <c r="C13" s="2" t="s">
        <v>182</v>
      </c>
      <c r="D13" s="74">
        <v>16</v>
      </c>
      <c r="E13" s="74">
        <v>5</v>
      </c>
      <c r="F13" s="74">
        <v>50</v>
      </c>
    </row>
    <row r="14" spans="1:9" x14ac:dyDescent="0.25">
      <c r="C14" s="2" t="s">
        <v>183</v>
      </c>
      <c r="D14" s="74">
        <v>100</v>
      </c>
      <c r="E14" s="74">
        <v>93</v>
      </c>
      <c r="F14" s="75" t="s">
        <v>171</v>
      </c>
    </row>
    <row r="16" spans="1:9" ht="45" x14ac:dyDescent="0.25">
      <c r="A16" s="76" t="s">
        <v>184</v>
      </c>
    </row>
    <row r="17" spans="1:1" ht="30" x14ac:dyDescent="0.25">
      <c r="A17" s="76" t="s">
        <v>185</v>
      </c>
    </row>
    <row r="18" spans="1:1" ht="45" x14ac:dyDescent="0.25">
      <c r="A18" s="76" t="s">
        <v>186</v>
      </c>
    </row>
    <row r="19" spans="1:1" ht="45" x14ac:dyDescent="0.25">
      <c r="A19" s="76" t="s">
        <v>187</v>
      </c>
    </row>
    <row r="20" spans="1:1" x14ac:dyDescent="0.25">
      <c r="A20" t="s">
        <v>188</v>
      </c>
    </row>
    <row r="21" spans="1:1" x14ac:dyDescent="0.25">
      <c r="A21" t="s">
        <v>189</v>
      </c>
    </row>
    <row r="24" spans="1:1" x14ac:dyDescent="0.25">
      <c r="A24" t="s">
        <v>17</v>
      </c>
    </row>
    <row r="25" spans="1:1" x14ac:dyDescent="0.25">
      <c r="A25" t="s">
        <v>190</v>
      </c>
    </row>
    <row r="26" spans="1:1" x14ac:dyDescent="0.25">
      <c r="A26" t="s">
        <v>191</v>
      </c>
    </row>
    <row r="28" spans="1:1" x14ac:dyDescent="0.25">
      <c r="A28" t="s">
        <v>20</v>
      </c>
    </row>
    <row r="29" spans="1:1" x14ac:dyDescent="0.25">
      <c r="A29" t="s">
        <v>21</v>
      </c>
    </row>
    <row r="31" spans="1:1" x14ac:dyDescent="0.25">
      <c r="A31" t="s">
        <v>22</v>
      </c>
    </row>
    <row r="32" spans="1:1" x14ac:dyDescent="0.25">
      <c r="A32" t="s">
        <v>190</v>
      </c>
    </row>
    <row r="33" spans="1:1" x14ac:dyDescent="0.25">
      <c r="A33" t="s">
        <v>23</v>
      </c>
    </row>
    <row r="34" spans="1:1" x14ac:dyDescent="0.25">
      <c r="A34" t="s">
        <v>24</v>
      </c>
    </row>
    <row r="35" spans="1:1" x14ac:dyDescent="0.25">
      <c r="A35" t="s">
        <v>25</v>
      </c>
    </row>
    <row r="39" spans="1:1" x14ac:dyDescent="0.25">
      <c r="A39" t="s">
        <v>26</v>
      </c>
    </row>
    <row r="41" spans="1:1" x14ac:dyDescent="0.25">
      <c r="A41" t="s">
        <v>27</v>
      </c>
    </row>
    <row r="42" spans="1:1" x14ac:dyDescent="0.25">
      <c r="A42" t="s">
        <v>190</v>
      </c>
    </row>
    <row r="43" spans="1:1" x14ac:dyDescent="0.25">
      <c r="A43" t="s">
        <v>192</v>
      </c>
    </row>
    <row r="44" spans="1:1" x14ac:dyDescent="0.25">
      <c r="A44" t="s">
        <v>29</v>
      </c>
    </row>
    <row r="45" spans="1:1" x14ac:dyDescent="0.25">
      <c r="A45" t="s">
        <v>190</v>
      </c>
    </row>
    <row r="46" spans="1:1" x14ac:dyDescent="0.25">
      <c r="A46" t="s">
        <v>193</v>
      </c>
    </row>
    <row r="48" spans="1:1" x14ac:dyDescent="0.25">
      <c r="A48" t="s">
        <v>31</v>
      </c>
    </row>
    <row r="49" spans="1:1" x14ac:dyDescent="0.25">
      <c r="A49" t="s">
        <v>164</v>
      </c>
    </row>
    <row r="50" spans="1:1" x14ac:dyDescent="0.25">
      <c r="A50" t="s">
        <v>194</v>
      </c>
    </row>
    <row r="57" spans="1:1" x14ac:dyDescent="0.25">
      <c r="A57" t="s">
        <v>33</v>
      </c>
    </row>
    <row r="58" spans="1:1" x14ac:dyDescent="0.25">
      <c r="A58" t="s">
        <v>34</v>
      </c>
    </row>
    <row r="60" spans="1:1" x14ac:dyDescent="0.25">
      <c r="A60" t="s">
        <v>35</v>
      </c>
    </row>
    <row r="61" spans="1:1" x14ac:dyDescent="0.25">
      <c r="A61" t="s">
        <v>195</v>
      </c>
    </row>
  </sheetData>
  <pageMargins left="0.75" right="0.75" top="0.75" bottom="0.5" header="0.5" footer="0.75"/>
  <pageSetup paperSize="9" orientation="portrait" verticalDpi="0" r:id="rId1"/>
  <headerFooter>
    <oddFooter>&amp;LV7DYVKSSWXFR-819035126-97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J58"/>
  <sheetViews>
    <sheetView workbookViewId="0">
      <selection activeCell="E27" sqref="E27"/>
    </sheetView>
  </sheetViews>
  <sheetFormatPr baseColWidth="10" defaultColWidth="9.140625" defaultRowHeight="15" x14ac:dyDescent="0.25"/>
  <cols>
    <col min="1" max="1" width="37.42578125" customWidth="1"/>
    <col min="2" max="2" width="21.28515625" customWidth="1"/>
    <col min="3" max="3" width="18.85546875" customWidth="1"/>
  </cols>
  <sheetData>
    <row r="1" spans="1:10" ht="18.75" x14ac:dyDescent="0.3">
      <c r="A1" s="1" t="s">
        <v>0</v>
      </c>
    </row>
    <row r="3" spans="1:10" x14ac:dyDescent="0.25">
      <c r="B3" s="2" t="s">
        <v>1</v>
      </c>
      <c r="C3" s="2" t="s">
        <v>2</v>
      </c>
    </row>
    <row r="4" spans="1:10" x14ac:dyDescent="0.25">
      <c r="B4" s="2" t="s">
        <v>3</v>
      </c>
      <c r="C4" s="2" t="s">
        <v>3</v>
      </c>
      <c r="G4" t="s">
        <v>207</v>
      </c>
      <c r="H4" t="s">
        <v>208</v>
      </c>
    </row>
    <row r="5" spans="1:10" x14ac:dyDescent="0.25">
      <c r="A5" s="2" t="s">
        <v>4</v>
      </c>
      <c r="B5" s="3">
        <v>15.92</v>
      </c>
      <c r="C5" s="3">
        <v>15.4</v>
      </c>
      <c r="F5" t="s">
        <v>209</v>
      </c>
      <c r="G5" s="3">
        <f>B17</f>
        <v>14.689166666666667</v>
      </c>
      <c r="H5" s="82">
        <f>'SSB Sal av Petroleumprodukter'!H5</f>
        <v>0.16767103863878058</v>
      </c>
    </row>
    <row r="6" spans="1:10" x14ac:dyDescent="0.25">
      <c r="A6" s="2" t="s">
        <v>5</v>
      </c>
      <c r="B6" s="3">
        <v>15.6</v>
      </c>
      <c r="C6" s="3">
        <v>14.84</v>
      </c>
      <c r="F6" t="s">
        <v>210</v>
      </c>
      <c r="G6" s="3">
        <f>C17</f>
        <v>13.86166666666667</v>
      </c>
      <c r="H6" s="82">
        <f>'SSB Sal av Petroleumprodukter'!H6</f>
        <v>0.83232896136121948</v>
      </c>
    </row>
    <row r="7" spans="1:10" x14ac:dyDescent="0.25">
      <c r="A7" s="2" t="s">
        <v>6</v>
      </c>
      <c r="B7" s="3">
        <v>15.19</v>
      </c>
      <c r="C7" s="3">
        <v>14.34</v>
      </c>
    </row>
    <row r="8" spans="1:10" x14ac:dyDescent="0.25">
      <c r="A8" s="2" t="s">
        <v>7</v>
      </c>
      <c r="B8" s="3">
        <v>13.69</v>
      </c>
      <c r="C8" s="3">
        <v>13.65</v>
      </c>
      <c r="H8" t="s">
        <v>211</v>
      </c>
      <c r="I8" t="s">
        <v>212</v>
      </c>
      <c r="J8" t="s">
        <v>214</v>
      </c>
    </row>
    <row r="9" spans="1:10" x14ac:dyDescent="0.25">
      <c r="A9" s="2" t="s">
        <v>8</v>
      </c>
      <c r="B9" s="3">
        <v>14.07</v>
      </c>
      <c r="C9" s="3">
        <v>13.47</v>
      </c>
      <c r="G9" t="s">
        <v>209</v>
      </c>
      <c r="H9" s="83">
        <f>H5</f>
        <v>0.16767103863878058</v>
      </c>
      <c r="I9" s="84">
        <f>H9/G5</f>
        <v>1.1414605228713718E-2</v>
      </c>
      <c r="J9" s="77">
        <f>I9/$I$11</f>
        <v>0.15973423624999133</v>
      </c>
    </row>
    <row r="10" spans="1:10" x14ac:dyDescent="0.25">
      <c r="A10" s="2" t="s">
        <v>9</v>
      </c>
      <c r="B10" s="3">
        <v>14.78</v>
      </c>
      <c r="C10" s="3">
        <v>13.73</v>
      </c>
      <c r="G10" t="s">
        <v>210</v>
      </c>
      <c r="H10" s="83">
        <f>H6</f>
        <v>0.83232896136121948</v>
      </c>
      <c r="I10" s="84">
        <f>H10/G6</f>
        <v>6.0045374151344422E-2</v>
      </c>
      <c r="J10" s="77">
        <f>I10/$I$11</f>
        <v>0.84026576375000861</v>
      </c>
    </row>
    <row r="11" spans="1:10" x14ac:dyDescent="0.25">
      <c r="A11" s="2" t="s">
        <v>10</v>
      </c>
      <c r="B11" s="3">
        <v>15.35</v>
      </c>
      <c r="C11" s="3">
        <v>14.41</v>
      </c>
      <c r="G11" t="s">
        <v>213</v>
      </c>
      <c r="H11" s="85">
        <f>SUM(H9:H10)</f>
        <v>1</v>
      </c>
      <c r="I11" s="84">
        <f>SUM(I9:I10)</f>
        <v>7.1459979380058145E-2</v>
      </c>
      <c r="J11" s="77">
        <f>SUM(J9:J10)</f>
        <v>1</v>
      </c>
    </row>
    <row r="12" spans="1:10" x14ac:dyDescent="0.25">
      <c r="A12" s="2" t="s">
        <v>11</v>
      </c>
      <c r="B12" s="3">
        <v>14.86</v>
      </c>
      <c r="C12" s="3">
        <v>14.01</v>
      </c>
    </row>
    <row r="13" spans="1:10" x14ac:dyDescent="0.25">
      <c r="A13" s="2" t="s">
        <v>12</v>
      </c>
      <c r="B13" s="3">
        <v>14.38</v>
      </c>
      <c r="C13" s="3">
        <v>13.15</v>
      </c>
      <c r="G13" t="s">
        <v>215</v>
      </c>
      <c r="H13">
        <f>H11/I11</f>
        <v>13.993846747163536</v>
      </c>
    </row>
    <row r="14" spans="1:10" x14ac:dyDescent="0.25">
      <c r="A14" s="2" t="s">
        <v>13</v>
      </c>
      <c r="B14" s="3">
        <v>14.43</v>
      </c>
      <c r="C14" s="3">
        <v>13.2</v>
      </c>
    </row>
    <row r="15" spans="1:10" x14ac:dyDescent="0.25">
      <c r="A15" s="2" t="s">
        <v>14</v>
      </c>
      <c r="B15" s="3">
        <v>13.56</v>
      </c>
      <c r="C15" s="3">
        <v>12.58</v>
      </c>
    </row>
    <row r="16" spans="1:10" x14ac:dyDescent="0.25">
      <c r="A16" s="2" t="s">
        <v>15</v>
      </c>
      <c r="B16" s="3">
        <v>14.44</v>
      </c>
      <c r="C16" s="3">
        <v>13.56</v>
      </c>
    </row>
    <row r="17" spans="1:3" x14ac:dyDescent="0.25">
      <c r="A17" s="2" t="s">
        <v>16</v>
      </c>
      <c r="B17" s="4">
        <f>SUM(B5:B16)/12</f>
        <v>14.689166666666667</v>
      </c>
      <c r="C17" s="4">
        <f>SUM(C5:C16)/12</f>
        <v>13.86166666666667</v>
      </c>
    </row>
    <row r="18" spans="1:3" x14ac:dyDescent="0.25">
      <c r="A18" s="2"/>
      <c r="B18" s="3"/>
      <c r="C18" s="3"/>
    </row>
    <row r="21" spans="1:3" x14ac:dyDescent="0.25">
      <c r="A21" t="s">
        <v>17</v>
      </c>
    </row>
    <row r="22" spans="1:3" x14ac:dyDescent="0.25">
      <c r="A22" t="s">
        <v>18</v>
      </c>
    </row>
    <row r="23" spans="1:3" x14ac:dyDescent="0.25">
      <c r="A23" t="s">
        <v>19</v>
      </c>
    </row>
    <row r="25" spans="1:3" x14ac:dyDescent="0.25">
      <c r="A25" t="s">
        <v>20</v>
      </c>
    </row>
    <row r="26" spans="1:3" x14ac:dyDescent="0.25">
      <c r="A26" t="s">
        <v>21</v>
      </c>
    </row>
    <row r="28" spans="1:3" x14ac:dyDescent="0.25">
      <c r="A28" t="s">
        <v>22</v>
      </c>
    </row>
    <row r="29" spans="1:3" x14ac:dyDescent="0.25">
      <c r="A29" t="s">
        <v>18</v>
      </c>
    </row>
    <row r="30" spans="1:3" x14ac:dyDescent="0.25">
      <c r="A30" t="s">
        <v>23</v>
      </c>
    </row>
    <row r="31" spans="1:3" x14ac:dyDescent="0.25">
      <c r="A31" t="s">
        <v>24</v>
      </c>
    </row>
    <row r="32" spans="1:3" x14ac:dyDescent="0.25">
      <c r="A32" t="s">
        <v>25</v>
      </c>
    </row>
    <row r="36" spans="1:1" x14ac:dyDescent="0.25">
      <c r="A36" t="s">
        <v>26</v>
      </c>
    </row>
    <row r="38" spans="1:1" x14ac:dyDescent="0.25">
      <c r="A38" t="s">
        <v>27</v>
      </c>
    </row>
    <row r="39" spans="1:1" x14ac:dyDescent="0.25">
      <c r="A39" t="s">
        <v>18</v>
      </c>
    </row>
    <row r="40" spans="1:1" x14ac:dyDescent="0.25">
      <c r="A40" t="s">
        <v>28</v>
      </c>
    </row>
    <row r="41" spans="1:1" x14ac:dyDescent="0.25">
      <c r="A41" t="s">
        <v>29</v>
      </c>
    </row>
    <row r="42" spans="1:1" x14ac:dyDescent="0.25">
      <c r="A42" t="s">
        <v>18</v>
      </c>
    </row>
    <row r="43" spans="1:1" x14ac:dyDescent="0.25">
      <c r="A43" t="s">
        <v>30</v>
      </c>
    </row>
    <row r="45" spans="1:1" x14ac:dyDescent="0.25">
      <c r="A45" t="s">
        <v>31</v>
      </c>
    </row>
    <row r="46" spans="1:1" x14ac:dyDescent="0.25">
      <c r="A46" t="s">
        <v>3</v>
      </c>
    </row>
    <row r="47" spans="1:1" x14ac:dyDescent="0.25">
      <c r="A47" t="s">
        <v>32</v>
      </c>
    </row>
    <row r="54" spans="1:1" x14ac:dyDescent="0.25">
      <c r="A54" t="s">
        <v>33</v>
      </c>
    </row>
    <row r="55" spans="1:1" x14ac:dyDescent="0.25">
      <c r="A55" t="s">
        <v>34</v>
      </c>
    </row>
    <row r="57" spans="1:1" x14ac:dyDescent="0.25">
      <c r="A57" t="s">
        <v>35</v>
      </c>
    </row>
    <row r="58" spans="1:1" x14ac:dyDescent="0.25">
      <c r="A58" t="s">
        <v>36</v>
      </c>
    </row>
  </sheetData>
  <pageMargins left="0.75" right="0.75" top="0.75" bottom="0.5" header="0.5" footer="0.75"/>
  <pageSetup orientation="portrait" r:id="rId1"/>
  <headerFooter>
    <oddFooter>&amp;LV7DYVKSSWXFR-819035126-97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18A6-5828-435B-9220-2A4DD2C3BDD7}">
  <sheetPr>
    <tabColor theme="3" tint="0.79998168889431442"/>
  </sheetPr>
  <dimension ref="A1:D5"/>
  <sheetViews>
    <sheetView showRuler="0" zoomScaleNormal="100" zoomScaleSheetLayoutView="400" zoomScalePageLayoutView="90" workbookViewId="0">
      <selection activeCell="J32" sqref="J32"/>
    </sheetView>
  </sheetViews>
  <sheetFormatPr baseColWidth="10" defaultColWidth="9.28515625" defaultRowHeight="14.25" customHeight="1" x14ac:dyDescent="0.2"/>
  <cols>
    <col min="1" max="1" width="29.140625" style="5" customWidth="1"/>
    <col min="2" max="16384" width="9.28515625" style="5"/>
  </cols>
  <sheetData>
    <row r="1" spans="1:4" ht="14.25" customHeight="1" x14ac:dyDescent="0.2">
      <c r="A1" s="5" t="s">
        <v>196</v>
      </c>
      <c r="B1" s="5" t="s">
        <v>197</v>
      </c>
      <c r="D1" s="5" t="s">
        <v>198</v>
      </c>
    </row>
    <row r="2" spans="1:4" ht="14.25" customHeight="1" x14ac:dyDescent="0.25">
      <c r="A2" s="81" t="s">
        <v>199</v>
      </c>
      <c r="B2" s="86">
        <v>23.22</v>
      </c>
      <c r="C2" s="87" t="s">
        <v>200</v>
      </c>
      <c r="D2" s="5" t="s">
        <v>203</v>
      </c>
    </row>
    <row r="3" spans="1:4" ht="14.25" customHeight="1" x14ac:dyDescent="0.25">
      <c r="A3" s="81" t="s">
        <v>201</v>
      </c>
      <c r="B3" s="80" t="s">
        <v>202</v>
      </c>
      <c r="C3" s="5" t="s">
        <v>200</v>
      </c>
      <c r="D3" s="5" t="s">
        <v>203</v>
      </c>
    </row>
    <row r="4" spans="1:4" ht="14.25" customHeight="1" x14ac:dyDescent="0.25">
      <c r="A4" s="81" t="s">
        <v>204</v>
      </c>
      <c r="B4" s="80">
        <v>22</v>
      </c>
      <c r="C4" s="5" t="s">
        <v>200</v>
      </c>
      <c r="D4" s="5" t="s">
        <v>203</v>
      </c>
    </row>
    <row r="5" spans="1:4" ht="14.25" customHeight="1" x14ac:dyDescent="0.2">
      <c r="B5" s="80"/>
    </row>
  </sheetData>
  <hyperlinks>
    <hyperlink ref="A2" r:id="rId1" xr:uid="{C60ED784-70BF-4228-9F6C-A9A9EA581B0F}"/>
    <hyperlink ref="A3" r:id="rId2" xr:uid="{77C84176-32B9-4AD7-ACA1-B766B8060EC0}"/>
    <hyperlink ref="A4" r:id="rId3" xr:uid="{392B1E26-1EF7-4471-8308-6C4EA676F1F8}"/>
  </hyperlinks>
  <pageMargins left="0.23622047244094491" right="0.23622047244094491" top="0.82677165354330717" bottom="0.47244094488188981" header="7.874015748031496E-2" footer="7.874015748031496E-2"/>
  <pageSetup paperSize="9" fitToWidth="0" fitToHeight="0" orientation="landscape" r:id="rId4"/>
  <headerFooter>
    <oddHeader xml:space="preserve">&amp;R&amp;18&amp;G </oddHeader>
    <oddFooter>&amp;C&amp;"Verdana,Regular"&amp;8&amp;P / &amp;K000000&amp;N&amp;LV7DYVKSSWXFR-819035126-97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64DD-D068-43BB-A2B4-ECC66B847DDE}">
  <sheetPr>
    <tabColor theme="3" tint="0.79998168889431442"/>
  </sheetPr>
  <dimension ref="A1:D4"/>
  <sheetViews>
    <sheetView showRuler="0" zoomScaleNormal="100" zoomScaleSheetLayoutView="400" zoomScalePageLayoutView="90" workbookViewId="0">
      <selection sqref="A1:D1"/>
    </sheetView>
  </sheetViews>
  <sheetFormatPr baseColWidth="10" defaultColWidth="9.28515625" defaultRowHeight="14.25" customHeight="1" x14ac:dyDescent="0.2"/>
  <cols>
    <col min="1" max="1" width="35.140625" style="5" customWidth="1"/>
    <col min="2" max="16384" width="9.28515625" style="5"/>
  </cols>
  <sheetData>
    <row r="1" spans="1:4" ht="14.25" customHeight="1" x14ac:dyDescent="0.2">
      <c r="A1" s="5" t="s">
        <v>196</v>
      </c>
      <c r="B1" s="5" t="s">
        <v>197</v>
      </c>
      <c r="D1" s="5" t="s">
        <v>198</v>
      </c>
    </row>
    <row r="2" spans="1:4" ht="14.25" customHeight="1" x14ac:dyDescent="0.25">
      <c r="A2" s="81" t="s">
        <v>218</v>
      </c>
      <c r="B2" s="87">
        <v>11.79</v>
      </c>
      <c r="C2" s="87" t="s">
        <v>200</v>
      </c>
      <c r="D2" s="5" t="s">
        <v>220</v>
      </c>
    </row>
    <row r="3" spans="1:4" ht="14.25" customHeight="1" x14ac:dyDescent="0.25">
      <c r="A3" s="81" t="s">
        <v>219</v>
      </c>
      <c r="B3" s="5">
        <v>12.75</v>
      </c>
      <c r="C3" s="5" t="s">
        <v>200</v>
      </c>
      <c r="D3" s="5" t="s">
        <v>220</v>
      </c>
    </row>
    <row r="4" spans="1:4" ht="14.25" customHeight="1" x14ac:dyDescent="0.25">
      <c r="A4" s="81" t="s">
        <v>221</v>
      </c>
      <c r="B4" s="5">
        <v>9.34</v>
      </c>
      <c r="C4" s="5" t="s">
        <v>200</v>
      </c>
      <c r="D4" s="5" t="s">
        <v>222</v>
      </c>
    </row>
  </sheetData>
  <hyperlinks>
    <hyperlink ref="A2" r:id="rId1" xr:uid="{B34CF53B-A372-40CB-B8E0-334277D43E68}"/>
    <hyperlink ref="A3" r:id="rId2" xr:uid="{F3D7D460-431C-41CF-AF29-9BA97E4D3DD0}"/>
  </hyperlinks>
  <pageMargins left="0.23622047244094491" right="0.23622047244094491" top="0.82677165354330717" bottom="0.47244094488188981" header="7.874015748031496E-2" footer="7.874015748031496E-2"/>
  <pageSetup paperSize="9" fitToWidth="0" fitToHeight="0" orientation="landscape" r:id="rId3"/>
  <headerFooter>
    <oddHeader xml:space="preserve">&amp;R&amp;18&amp;G </oddHeader>
    <oddFooter>&amp;C&amp;"Verdana,Regular"&amp;8&amp;P / &amp;K000000&amp;N&amp;LV7DYVKSSWXFR-819035126-97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2FEF1A2C637E5E4E99D91A598539127A" ma:contentTypeVersion="20" ma:contentTypeDescription="Create a new document." ma:contentTypeScope="" ma:versionID="504fe1f9ea62bbb8516a42bd2a3a69ba">
  <xsd:schema xmlns:xsd="http://www.w3.org/2001/XMLSchema" xmlns:xs="http://www.w3.org/2001/XMLSchema" xmlns:p="http://schemas.microsoft.com/office/2006/metadata/properties" xmlns:ns2="36389baf-d775-4142-9ba9-987d54fbb0d5" xmlns:ns3="bb22535d-ea87-42eb-94e4-3f253b23806f" targetNamespace="http://schemas.microsoft.com/office/2006/metadata/properties" ma:root="true" ma:fieldsID="93c8727f228403ccc3e124f0909669a0" ns2:_="" ns3:_="">
    <xsd:import namespace="36389baf-d775-4142-9ba9-987d54fbb0d5"/>
    <xsd:import namespace="bb22535d-ea87-42eb-94e4-3f253b23806f"/>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2:i5700158192d457fa5a55d94ad1f5c8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0" nillable="true" ma:displayName="Sort order" ma:internalName="NIRASSortOrder">
      <xsd:simpleType>
        <xsd:restriction base="dms:Number"/>
      </xsd:simpleType>
    </xsd:element>
    <xsd:element name="Delivery" ma:index="11" nillable="true" ma:displayName="Delivery" ma:list="{a6fded2d-1db6-4d5d-82b3-13933df28928}" ma:internalName="Delivery" ma:readOnly="false" ma:showField="NIRASDocListName" ma:web="bb22535d-ea87-42eb-94e4-3f253b23806f">
      <xsd:complexType>
        <xsd:complexContent>
          <xsd:extension base="dms:MultiChoiceLookup">
            <xsd:sequence>
              <xsd:element name="Value" type="dms:Lookup" maxOccurs="unbounded" minOccurs="0" nillable="true"/>
            </xsd:sequence>
          </xsd:extension>
        </xsd:complexContent>
      </xsd:complexType>
    </xsd:element>
    <xsd:element name="NIRASDocumentNo" ma:index="12"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3" nillable="true" ma:displayName="Old modified by" ma:internalName="NIRASOldModifiedBy" ma:readOnly="false">
      <xsd:simpleType>
        <xsd:restriction base="dms:Text">
          <xsd:maxLength value="255"/>
        </xsd:restriction>
      </xsd:simpleType>
    </xsd:element>
    <xsd:element name="da20537ee97d477b961033ada76c4a82" ma:index="20"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1" nillable="true" ma:taxonomy="true" ma:internalName="b20adbee33c84350ab297149ab7609e1" ma:taxonomyFieldName="NIRASDocumentKind" ma:displayName="Document content" ma:readOnly="false"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2" nillable="true" ma:displayName="Taxonomy Catch All Column1" ma:hidden="true" ma:list="{5a00bd1f-ea17-4011-acc6-fd014ff9dd9d}" ma:internalName="TaxCatchAllLabel" ma:readOnly="true" ma:showField="CatchAllDataLabel" ma:web="bb22535d-ea87-42eb-94e4-3f253b23806f">
      <xsd:complexType>
        <xsd:complexContent>
          <xsd:extension base="dms:MultiChoiceLookup">
            <xsd:sequence>
              <xsd:element name="Value" type="dms:Lookup" maxOccurs="unbounded" minOccurs="0" nillable="true"/>
            </xsd:sequence>
          </xsd:extension>
        </xsd:complexContent>
      </xsd:complexType>
    </xsd:element>
    <xsd:element name="TaxCatchAll" ma:index="23" nillable="true" ma:displayName="Taxonomy Catch All Column" ma:hidden="true" ma:list="{5a00bd1f-ea17-4011-acc6-fd014ff9dd9d}" ma:internalName="TaxCatchAll" ma:showField="CatchAllData" ma:web="bb22535d-ea87-42eb-94e4-3f253b23806f">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4" nillable="true" ma:taxonomy="true" ma:internalName="o7ddbb95048e4674b1961839f647280e" ma:taxonomyFieldName="NIRASQAGroup" ma:displayName="Country" ma:readOnly="false"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element name="i5700158192d457fa5a55d94ad1f5c8a" ma:index="26" nillable="true" ma:taxonomy="true" ma:internalName="i5700158192d457fa5a55d94ad1f5c8a" ma:taxonomyFieldName="NIRASScale" ma:displayName="Scale_Old" ma:readOnly="false"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22535d-ea87-42eb-94e4-3f253b23806f" elementFormDefault="qualified">
    <xsd:import namespace="http://schemas.microsoft.com/office/2006/documentManagement/types"/>
    <xsd:import namespace="http://schemas.microsoft.com/office/infopath/2007/PartnerControls"/>
    <xsd:element name="_dlc_DocId" ma:index="28" nillable="true" ma:displayName="Document ID Value" ma:description="The value of the document ID assigned to this item."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5" ma:contentTypeDescription="Opprett et nytt dokument." ma:contentTypeScope="" ma:versionID="13c63463e5b81b332e15beab8b388833">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ce4fad1af0a4059d88a584baeaeacba9"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b2600de-030e-40a3-a341-c72395049305" ContentTypeId="0x010100DCD90FCC66DA8F4C882C689D6817D41B" PreviousValue="false" LastSyncTimeStamp="2021-10-13T13:46:48.623Z"/>
</file>

<file path=customXml/item4.xml><?xml version="1.0" encoding="utf-8"?>
<p:properties xmlns:p="http://schemas.microsoft.com/office/2006/metadata/properties" xmlns:xsi="http://www.w3.org/2001/XMLSchema-instance" xmlns:pc="http://schemas.microsoft.com/office/infopath/2007/PartnerControls">
  <documentManagement>
    <Niv_x00e5_ xmlns="adbb2028-43e6-4cc2-a67b-7a6125cf5ee2">Basis</Niv_x00e5_>
    <Fase xmlns="adbb2028-43e6-4cc2-a67b-7a6125cf5ee2" xsi:nil="true"/>
    <Tekstansvarlig xmlns="adbb2028-43e6-4cc2-a67b-7a6125cf5ee2">
      <UserInfo>
        <DisplayName/>
        <AccountId xsi:nil="true"/>
        <AccountType/>
      </UserInfo>
    </Tekstansvarlig>
    <TaxCatchAll xmlns="82b74a00-43a6-4076-ac55-a30bded87187" xsi:nil="true"/>
    <Funksjon xmlns="adbb2028-43e6-4cc2-a67b-7a6125cf5ee2" xsi:nil="true"/>
    <Status xmlns="adbb2028-43e6-4cc2-a67b-7a6125cf5ee2">Ikke påbegynt</Status>
    <Godkjenner xmlns="adbb2028-43e6-4cc2-a67b-7a6125cf5ee2">
      <UserInfo>
        <DisplayName/>
        <AccountId xsi:nil="true"/>
        <AccountType/>
      </UserInfo>
    </Godkjenner>
    <Kontrollansvarli xmlns="adbb2028-43e6-4cc2-a67b-7a6125cf5ee2">
      <UserInfo>
        <DisplayName/>
        <AccountId xsi:nil="true"/>
        <AccountType/>
      </UserInfo>
    </Kontrollansvarli>
    <Revisjonsbehov xmlns="adbb2028-43e6-4cc2-a67b-7a6125cf5ee2" xsi:nil="true"/>
    <Emne xmlns="adbb2028-43e6-4cc2-a67b-7a6125cf5ee2" xsi:nil="true"/>
    <lcf76f155ced4ddcb4097134ff3c332f xmlns="adbb2028-43e6-4cc2-a67b-7a6125cf5ee2">
      <Terms xmlns="http://schemas.microsoft.com/office/infopath/2007/PartnerControls"/>
    </lcf76f155ced4ddcb4097134ff3c332f>
    <Vedlikehold xmlns="adbb2028-43e6-4cc2-a67b-7a6125cf5ee2" xsi:nil="true"/>
    <Kategori xmlns="adbb2028-43e6-4cc2-a67b-7a6125cf5ee2" xsi:nil="true"/>
    <Fagansvarlig xmlns="adbb2028-43e6-4cc2-a67b-7a6125cf5ee2" xsi:nil="true"/>
    <Publisert xmlns="adbb2028-43e6-4cc2-a67b-7a6125cf5ee2" xsi:nil="true"/>
    <Eksempelskriver xmlns="adbb2028-43e6-4cc2-a67b-7a6125cf5ee2">
      <UserInfo>
        <DisplayName/>
        <AccountId xsi:nil="true"/>
        <AccountType/>
      </UserInfo>
    </Eksempelskriver>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58344-B452-4A1D-B5F3-DEE31E7C6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bb22535d-ea87-42eb-94e4-3f253b238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5B45E3-3E4C-470F-BBA6-1090ADC36838}"/>
</file>

<file path=customXml/itemProps3.xml><?xml version="1.0" encoding="utf-8"?>
<ds:datastoreItem xmlns:ds="http://schemas.openxmlformats.org/officeDocument/2006/customXml" ds:itemID="{E43A5A91-0128-4035-B0E8-EE816544206E}">
  <ds:schemaRefs>
    <ds:schemaRef ds:uri="Microsoft.SharePoint.Taxonomy.ContentTypeSync"/>
  </ds:schemaRefs>
</ds:datastoreItem>
</file>

<file path=customXml/itemProps4.xml><?xml version="1.0" encoding="utf-8"?>
<ds:datastoreItem xmlns:ds="http://schemas.openxmlformats.org/officeDocument/2006/customXml" ds:itemID="{164D638F-5917-49FC-AE68-43C53B1BD928}">
  <ds:schemaRefs>
    <ds:schemaRef ds:uri="http://schemas.microsoft.com/office/2006/metadata/properties"/>
    <ds:schemaRef ds:uri="http://purl.org/dc/dcmitype/"/>
    <ds:schemaRef ds:uri="36389baf-d775-4142-9ba9-987d54fbb0d5"/>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bb22535d-ea87-42eb-94e4-3f253b23806f"/>
    <ds:schemaRef ds:uri="http://purl.org/dc/terms/"/>
    <ds:schemaRef ds:uri="http://purl.org/dc/elements/1.1/"/>
  </ds:schemaRefs>
</ds:datastoreItem>
</file>

<file path=customXml/itemProps5.xml><?xml version="1.0" encoding="utf-8"?>
<ds:datastoreItem xmlns:ds="http://schemas.openxmlformats.org/officeDocument/2006/customXml" ds:itemID="{A20DFA30-A7B0-46DF-A1DA-C811512ABD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10</vt:i4>
      </vt:variant>
      <vt:variant>
        <vt:lpstr>Navngitte områder</vt:lpstr>
      </vt:variant>
      <vt:variant>
        <vt:i4>2</vt:i4>
      </vt:variant>
    </vt:vector>
  </HeadingPairs>
  <TitlesOfParts>
    <vt:vector size="12" baseType="lpstr">
      <vt:lpstr>Notes</vt:lpstr>
      <vt:lpstr>Scope 1 emissions</vt:lpstr>
      <vt:lpstr>Price sensivity analysis</vt:lpstr>
      <vt:lpstr>DEFRA - Fuels</vt:lpstr>
      <vt:lpstr>DEFRA - Bioenergy</vt:lpstr>
      <vt:lpstr>SSB Sal av Petroleumprodukter</vt:lpstr>
      <vt:lpstr>Diesel and petrol prices</vt:lpstr>
      <vt:lpstr>Biobased fuel oil prices</vt:lpstr>
      <vt:lpstr>MGO prices</vt:lpstr>
      <vt:lpstr>Gas prices</vt:lpstr>
      <vt:lpstr>t_Bioenergy</vt:lpstr>
      <vt:lpstr>t_Fuels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Gade Gørbitz (JUGG)</dc:creator>
  <cp:keywords/>
  <dc:description/>
  <cp:lastModifiedBy>Julie Gade Gørbitz</cp:lastModifiedBy>
  <cp:revision/>
  <dcterms:created xsi:type="dcterms:W3CDTF">2021-12-07T13:15:59Z</dcterms:created>
  <dcterms:modified xsi:type="dcterms:W3CDTF">2021-12-22T10:35:01Z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y fmtid="{D5CDD505-2E9C-101B-9397-08002B2CF9AE}" pid="3" name="_dlc_DocIdItemGuid">
    <vt:lpwstr>9ef42f01-cac3-4ea7-ab8a-1744f2742539</vt:lpwstr>
  </property>
  <property fmtid="{D5CDD505-2E9C-101B-9397-08002B2CF9AE}" pid="4" name="NIRASScale">
    <vt:lpwstr/>
  </property>
  <property fmtid="{D5CDD505-2E9C-101B-9397-08002B2CF9AE}" pid="5" name="NIRASQAStatus">
    <vt:lpwstr/>
  </property>
  <property fmtid="{D5CDD505-2E9C-101B-9397-08002B2CF9AE}" pid="6" name="NIRASQAGroup">
    <vt:lpwstr/>
  </property>
  <property fmtid="{D5CDD505-2E9C-101B-9397-08002B2CF9AE}" pid="7" name="NIRASDocumentKind">
    <vt:lpwstr/>
  </property>
  <property fmtid="{D5CDD505-2E9C-101B-9397-08002B2CF9AE}" pid="8" name="FooterLeftText">
    <vt:lpwstr>&lt;ModuleFooterText/&gt;</vt:lpwstr>
  </property>
  <property fmtid="{D5CDD505-2E9C-101B-9397-08002B2CF9AE}" pid="9" name="Binding_Root_Collection_0">
    <vt:lpwstr>{"ModuleFooterText":{"SkabelonDesign":{"type":"Text","binding":"Module.FooterText"}}}</vt:lpwstr>
  </property>
  <property fmtid="{D5CDD505-2E9C-101B-9397-08002B2CF9AE}" pid="10" name="MediaServiceImageTags">
    <vt:lpwstr/>
  </property>
</Properties>
</file>